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23"/>
  <workbookPr filterPrivacy="1"/>
  <xr:revisionPtr revIDLastSave="0" documentId="8_{1554EE99-61F4-F140-8504-26D19D55BDDC}" xr6:coauthVersionLast="33" xr6:coauthVersionMax="33" xr10:uidLastSave="{00000000-0000-0000-0000-000000000000}"/>
  <bookViews>
    <workbookView xWindow="0" yWindow="0" windowWidth="33600" windowHeight="21000" xr2:uid="{00000000-000D-0000-FFFF-FFFF00000000}"/>
  </bookViews>
  <sheets>
    <sheet name="Výsledky" sheetId="1" r:id="rId1"/>
    <sheet name="Sever" sheetId="2" r:id="rId2"/>
    <sheet name="východ" sheetId="5" r:id="rId3"/>
    <sheet name="jihovýchod" sheetId="6" r:id="rId4"/>
    <sheet name="jih" sheetId="7" r:id="rId5"/>
    <sheet name="jihozápad" sheetId="8" r:id="rId6"/>
    <sheet name="severovýchod" sheetId="4" r:id="rId7"/>
    <sheet name="západ" sheetId="9" r:id="rId8"/>
    <sheet name="severozápad" sheetId="10" r:id="rId9"/>
    <sheet name="Tabulky" sheetId="11" r:id="rId10"/>
  </sheets>
  <definedNames>
    <definedName name="_xlnm._FilterDatabase" localSheetId="0" hidden="1">Výsledky!$B$6:$B$13</definedName>
    <definedName name="čísla">Tabulky!$B$5:$B$11</definedName>
    <definedName name="data">Tabulky!$B$27:$F$39</definedName>
    <definedName name="druh">Tabulky!$B$27:$F$39</definedName>
    <definedName name="hodnoty">Výsledky!$B$5:$I$13</definedName>
    <definedName name="měsíc">Tabulky!$O$4:$T$12</definedName>
    <definedName name="Měsíce">Výsledky!$C$5:$I$5</definedName>
    <definedName name="months">Tabulky!$C$4:$H$4</definedName>
    <definedName name="názvy">Výsledky!$B$5:$I$5</definedName>
    <definedName name="písmena">Tabulky!$B$4:$H$4</definedName>
    <definedName name="počet">Tabulky!$D$18:$F$19</definedName>
    <definedName name="prvky">Tabulky!$G$27:$J$36</definedName>
    <definedName name="řádek">Tabulky!$B$4:$H$4</definedName>
    <definedName name="strana">Tabulky!$P$4:$T$4</definedName>
    <definedName name="Strany">Výsledky!$B$6:$B$13</definedName>
    <definedName name="tabulka">Tabulky!$B$4:$H$12</definedName>
  </definedName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0" l="1"/>
  <c r="G16" i="10"/>
  <c r="G17" i="10"/>
  <c r="G18" i="10"/>
  <c r="G19" i="10"/>
  <c r="G21" i="10"/>
  <c r="G26" i="10"/>
  <c r="G28" i="10"/>
  <c r="G30" i="10"/>
  <c r="G33" i="10"/>
  <c r="H5" i="10"/>
  <c r="G13" i="1"/>
  <c r="G10" i="9"/>
  <c r="G16" i="9"/>
  <c r="G17" i="9"/>
  <c r="G18" i="9"/>
  <c r="G19" i="9"/>
  <c r="G21" i="9"/>
  <c r="G26" i="9"/>
  <c r="G28" i="9"/>
  <c r="G30" i="9"/>
  <c r="G33" i="9"/>
  <c r="H5" i="9"/>
  <c r="G12" i="1"/>
  <c r="G10" i="8"/>
  <c r="G16" i="8"/>
  <c r="G17" i="8"/>
  <c r="G18" i="8"/>
  <c r="G19" i="8"/>
  <c r="G21" i="8"/>
  <c r="G26" i="8"/>
  <c r="G28" i="8"/>
  <c r="G30" i="8"/>
  <c r="G33" i="8"/>
  <c r="H5" i="8"/>
  <c r="G11" i="1"/>
  <c r="G10" i="7"/>
  <c r="G16" i="7"/>
  <c r="G17" i="7"/>
  <c r="G18" i="7"/>
  <c r="G19" i="7"/>
  <c r="G21" i="7"/>
  <c r="G26" i="7"/>
  <c r="G28" i="7"/>
  <c r="G30" i="7"/>
  <c r="G33" i="7"/>
  <c r="H5" i="7"/>
  <c r="G10" i="1"/>
  <c r="G10" i="6"/>
  <c r="G16" i="6"/>
  <c r="G17" i="6"/>
  <c r="G18" i="6"/>
  <c r="G19" i="6"/>
  <c r="G21" i="6"/>
  <c r="G26" i="6"/>
  <c r="G28" i="6"/>
  <c r="G30" i="6"/>
  <c r="G33" i="6"/>
  <c r="H5" i="6"/>
  <c r="G9" i="1"/>
  <c r="G10" i="5"/>
  <c r="G16" i="5"/>
  <c r="G17" i="5"/>
  <c r="G18" i="5"/>
  <c r="G19" i="5"/>
  <c r="G21" i="5"/>
  <c r="G26" i="5"/>
  <c r="G28" i="5"/>
  <c r="G30" i="5"/>
  <c r="G33" i="5"/>
  <c r="H5" i="5"/>
  <c r="G8" i="1"/>
  <c r="G10" i="4"/>
  <c r="G16" i="4"/>
  <c r="G17" i="4"/>
  <c r="G18" i="4"/>
  <c r="G19" i="4"/>
  <c r="G21" i="4"/>
  <c r="G33" i="4"/>
  <c r="H5" i="4"/>
  <c r="G7" i="1"/>
  <c r="G10" i="2"/>
  <c r="G16" i="2"/>
  <c r="G21" i="2"/>
  <c r="G26" i="2"/>
  <c r="G28" i="2"/>
  <c r="G30" i="2"/>
  <c r="G33" i="2"/>
  <c r="H5" i="2"/>
  <c r="G6" i="1"/>
  <c r="G28" i="4"/>
  <c r="G26" i="4"/>
  <c r="J15" i="1"/>
  <c r="K6" i="1"/>
  <c r="K10" i="1"/>
  <c r="K11" i="1"/>
  <c r="K13" i="1"/>
  <c r="K12" i="1"/>
  <c r="K9" i="1"/>
  <c r="K7" i="1"/>
  <c r="K8" i="1"/>
  <c r="K15" i="1"/>
</calcChain>
</file>

<file path=xl/sharedStrings.xml><?xml version="1.0" encoding="utf-8"?>
<sst xmlns="http://schemas.openxmlformats.org/spreadsheetml/2006/main" count="360" uniqueCount="106">
  <si>
    <t>Výpočet tepelných zisků transparentními konstrukcemi</t>
  </si>
  <si>
    <t>Sever</t>
  </si>
  <si>
    <t>Severo východ</t>
  </si>
  <si>
    <t>Východ</t>
  </si>
  <si>
    <t>Jihovýchod</t>
  </si>
  <si>
    <t>Jih</t>
  </si>
  <si>
    <t>Jihozápad</t>
  </si>
  <si>
    <t>Západ</t>
  </si>
  <si>
    <t>Severozápad</t>
  </si>
  <si>
    <t>Celkem</t>
  </si>
  <si>
    <t>Světová strana</t>
  </si>
  <si>
    <t>Měsíc</t>
  </si>
  <si>
    <t>X</t>
  </si>
  <si>
    <t>XI</t>
  </si>
  <si>
    <t>XII</t>
  </si>
  <si>
    <t>I</t>
  </si>
  <si>
    <t>II</t>
  </si>
  <si>
    <t>III</t>
  </si>
  <si>
    <t>IV</t>
  </si>
  <si>
    <t>Topné období</t>
  </si>
  <si>
    <t>Egvo je tepelný zisk udaný za celé tepelné období. Pro případ, že není nutné počítat tepelný zisk pro jednotlivé měsíce</t>
  </si>
  <si>
    <t>Výpočet zisků transparentními konstrukcemi severní strany budovy</t>
  </si>
  <si>
    <t>Typy oken</t>
  </si>
  <si>
    <t>Typ1</t>
  </si>
  <si>
    <t>Typ2</t>
  </si>
  <si>
    <t>Typ3</t>
  </si>
  <si>
    <t>Typ4</t>
  </si>
  <si>
    <t>tloušťka rámu (m)</t>
  </si>
  <si>
    <t>délka rámu (m)</t>
  </si>
  <si>
    <t>Transparentní plocha (m2)</t>
  </si>
  <si>
    <t>plocha otvoru (m2)</t>
  </si>
  <si>
    <t>Cn činitel korigující skutečnost, že dopad sl paprsků není kolmá = 0,9</t>
  </si>
  <si>
    <t>Počet oken (ks)</t>
  </si>
  <si>
    <r>
      <t xml:space="preserve">T1 - propustnost slunečního záření zasklení,  viz </t>
    </r>
    <r>
      <rPr>
        <b/>
        <sz val="11"/>
        <color theme="1"/>
        <rFont val="Calibri"/>
        <family val="2"/>
        <charset val="238"/>
        <scheme val="minor"/>
      </rPr>
      <t>tab. 4</t>
    </r>
  </si>
  <si>
    <r>
      <t xml:space="preserve">T2  - znečištění zasklení, važuje se </t>
    </r>
    <r>
      <rPr>
        <b/>
        <sz val="11"/>
        <color theme="1"/>
        <rFont val="Calibri"/>
        <family val="2"/>
        <charset val="238"/>
        <scheme val="minor"/>
      </rPr>
      <t>0,9</t>
    </r>
  </si>
  <si>
    <r>
      <t xml:space="preserve">T3 - činitel stínění okna, viz </t>
    </r>
    <r>
      <rPr>
        <b/>
        <sz val="11"/>
        <color theme="1"/>
        <rFont val="Calibri"/>
        <family val="2"/>
        <charset val="238"/>
        <scheme val="minor"/>
      </rPr>
      <t>tab 5</t>
    </r>
  </si>
  <si>
    <t>typy oken</t>
  </si>
  <si>
    <t>Celková plocha transparentních konstrukcí</t>
  </si>
  <si>
    <t xml:space="preserve"> Celková propustnost slunečního záření</t>
  </si>
  <si>
    <t>T</t>
  </si>
  <si>
    <t xml:space="preserve">Výpočet vychází ze vztahu: </t>
  </si>
  <si>
    <r>
      <rPr>
        <b/>
        <sz val="11"/>
        <color theme="1"/>
        <rFont val="Calibri"/>
        <family val="2"/>
        <charset val="238"/>
        <scheme val="minor"/>
      </rPr>
      <t>kWh.měs</t>
    </r>
    <r>
      <rPr>
        <b/>
        <sz val="11"/>
        <color theme="1"/>
        <rFont val="Calibri"/>
        <family val="2"/>
        <charset val="238"/>
      </rPr>
      <t>¯¹</t>
    </r>
  </si>
  <si>
    <t>Globální sluneční záření za měsíc</t>
  </si>
  <si>
    <r>
      <t xml:space="preserve">Vybrat požadovanou možnost v </t>
    </r>
    <r>
      <rPr>
        <b/>
        <sz val="11"/>
        <color theme="1"/>
        <rFont val="Calibri"/>
        <family val="2"/>
        <charset val="238"/>
        <scheme val="minor"/>
      </rPr>
      <t>Tab. 3</t>
    </r>
  </si>
  <si>
    <r>
      <t xml:space="preserve">Cm - činitel využití slunečního záření, viz </t>
    </r>
    <r>
      <rPr>
        <b/>
        <sz val="11"/>
        <color theme="1"/>
        <rFont val="Calibri"/>
        <family val="2"/>
        <charset val="238"/>
        <scheme val="minor"/>
      </rPr>
      <t>Tab.6</t>
    </r>
  </si>
  <si>
    <t>Při zadávání je nutná voli desetinou čárku, nikoli tečku. Vzrorce to pak činí nefunkčními</t>
  </si>
  <si>
    <t>Výpočet zisků transparentními konstrukcemi severovýchodní strany budovy</t>
  </si>
  <si>
    <t xml:space="preserve">Tepelný zisk transparentními konstrukcemi v SV směru, je: </t>
  </si>
  <si>
    <t>Výpočet zisků transparentními konstrukcemi jihovýchodní stranou budovy</t>
  </si>
  <si>
    <t xml:space="preserve">Tepelný zisk transparentními konstrukcemi v JV směru, je: </t>
  </si>
  <si>
    <t>Výpočet zisků transparentními konstrukcemi jižní stranou budovy</t>
  </si>
  <si>
    <t xml:space="preserve">Tepelný zisk transparentními konstrukcemi v jižním směru, je: </t>
  </si>
  <si>
    <t>Výpočet zisků transparentními konstrukcemi JZ stranou budovy</t>
  </si>
  <si>
    <t xml:space="preserve">Tepelný zisk transparentními konstrukcemi v JZ směru, je: </t>
  </si>
  <si>
    <t>Výpočet zisků transparentními konstrukcemi východní  stranou budovy</t>
  </si>
  <si>
    <t xml:space="preserve">Tepelný zisk transparentními konstrukcemi ve Východnímsměru, je: </t>
  </si>
  <si>
    <t>Výpočet zisků transparentními konstrukcemi  západní stranou budovy</t>
  </si>
  <si>
    <t xml:space="preserve">Tepelný zisk transparentními konstrukcemi ve Západním směru, je: </t>
  </si>
  <si>
    <t>Výpočet zisků transparentními konstrukcemi SZ stranou budovy</t>
  </si>
  <si>
    <t xml:space="preserve">Tepelný zisk transparentními konstrukcemi ve SZ směru, je: </t>
  </si>
  <si>
    <t xml:space="preserve">Výpočet je možné provádět zjednodušeně  a řídit se jen 8 zadanými orintacemi ke světovým stranám, nebo lze interpolovat podlě přesného úhlu. </t>
  </si>
  <si>
    <r>
      <t>kWh.</t>
    </r>
    <r>
      <rPr>
        <vertAlign val="superscript"/>
        <sz val="12"/>
        <color theme="1"/>
        <rFont val="Times New Roman"/>
        <family val="1"/>
        <charset val="238"/>
      </rPr>
      <t>m−2</t>
    </r>
    <r>
      <rPr>
        <sz val="12"/>
        <color theme="1"/>
        <rFont val="Times New Roman"/>
        <family val="1"/>
        <charset val="238"/>
      </rPr>
      <t>.měs</t>
    </r>
    <r>
      <rPr>
        <vertAlign val="superscript"/>
        <sz val="12"/>
        <color theme="1"/>
        <rFont val="Times New Roman"/>
        <family val="1"/>
        <charset val="238"/>
      </rPr>
      <t>−1</t>
    </r>
  </si>
  <si>
    <t>kWh.m−2.měs−1</t>
  </si>
  <si>
    <r>
      <t xml:space="preserve">T2  - znečištění zasklení, uvažuje se </t>
    </r>
    <r>
      <rPr>
        <b/>
        <sz val="11"/>
        <color theme="1"/>
        <rFont val="Calibri"/>
        <family val="2"/>
        <charset val="238"/>
        <scheme val="minor"/>
      </rPr>
      <t>0,9</t>
    </r>
  </si>
  <si>
    <t>Pro změnu měsíce a propsání výsledku je nutné změnit umístění propsaní pro konkrétní měsíc.</t>
  </si>
  <si>
    <t xml:space="preserve">Tzn. Příkazovém řádku listu "výsledky" změnit výpočet pro konkretní období a směr. </t>
  </si>
  <si>
    <t>H</t>
  </si>
  <si>
    <t>S</t>
  </si>
  <si>
    <t>SV, SZ</t>
  </si>
  <si>
    <t>V, Z</t>
  </si>
  <si>
    <t>JV, JZ</t>
  </si>
  <si>
    <t>J</t>
  </si>
  <si>
    <t>EgV0</t>
  </si>
  <si>
    <t>Počet skel</t>
  </si>
  <si>
    <r>
      <t>Propustnost T</t>
    </r>
    <r>
      <rPr>
        <vertAlign val="subscript"/>
        <sz val="11"/>
        <color theme="1"/>
        <rFont val="Calibri"/>
        <family val="2"/>
        <charset val="238"/>
        <scheme val="minor"/>
      </rPr>
      <t>1</t>
    </r>
  </si>
  <si>
    <t>Druh zasklení</t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</si>
  <si>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3</t>
    </r>
  </si>
  <si>
    <t>Stínící prvky</t>
  </si>
  <si>
    <t>Jednoduché sklo</t>
  </si>
  <si>
    <t>Dvojité sklo</t>
  </si>
  <si>
    <t xml:space="preserve">Jednoduché determální sklo </t>
  </si>
  <si>
    <t>Vnějsí determální sklo, vnitřní obyčejné</t>
  </si>
  <si>
    <t>Reflexní sklo jednoduché, průměrná jakost</t>
  </si>
  <si>
    <t xml:space="preserve">Reflexní sklo dvojité, špičkové výrobky </t>
  </si>
  <si>
    <t>Vnější reflexní sklo průměrné jakosti, vnitřní obyčejné</t>
  </si>
  <si>
    <t>Zdvojené reflexní sklo dobré jakosti</t>
  </si>
  <si>
    <t>Barevné vrstvy stříkané světlé</t>
  </si>
  <si>
    <t>Barevné vrstvy stříkané střední</t>
  </si>
  <si>
    <t>Reflexní folie tmavá</t>
  </si>
  <si>
    <t>Reflexní folie světláý</t>
  </si>
  <si>
    <t>Sklo s drátěnou vložkou</t>
  </si>
  <si>
    <t>Vnitřní žaluzie lamely 45° světlé</t>
  </si>
  <si>
    <t>Vnitřní žaluzie lamely 45° střední barvy</t>
  </si>
  <si>
    <t>Vnitřní žaluzie lamely 45° tmavé</t>
  </si>
  <si>
    <t>Vnější žaluzie lamely 45°, ven jasné, dovnitř tmavé</t>
  </si>
  <si>
    <t>Vnější markýzy, meziprostor větrán</t>
  </si>
  <si>
    <t>Meziokenní žaluzie, prostor nevětrán</t>
  </si>
  <si>
    <t>Reflexní záclony světlé, vnější reflexní vrstva</t>
  </si>
  <si>
    <t>Závěsy: bavlna, umělá vlákna</t>
  </si>
  <si>
    <t>Reflexní záslony tmavé, vnější reflexní vrstva</t>
  </si>
  <si>
    <r>
      <t>C</t>
    </r>
    <r>
      <rPr>
        <vertAlign val="subscript"/>
        <sz val="11"/>
        <color theme="1"/>
        <rFont val="Calibri"/>
        <family val="2"/>
        <charset val="238"/>
        <scheme val="minor"/>
      </rPr>
      <t>mp</t>
    </r>
  </si>
  <si>
    <t>Cn činitel korigující skutečnost, že dopad sl paprsků není kolmý = 0,9</t>
  </si>
  <si>
    <t>Tepelný zisk transparentními konstrukcemi v severním směru:</t>
  </si>
  <si>
    <r>
      <t>E</t>
    </r>
    <r>
      <rPr>
        <vertAlign val="subscript"/>
        <sz val="11"/>
        <color theme="1"/>
        <rFont val="Calibri"/>
        <family val="2"/>
        <charset val="238"/>
        <scheme val="minor"/>
      </rPr>
      <t>zm</t>
    </r>
    <r>
      <rPr>
        <sz val="11"/>
        <color theme="1"/>
        <rFont val="Calibri"/>
        <family val="2"/>
        <charset val="238"/>
        <scheme val="minor"/>
      </rPr>
      <t>=</t>
    </r>
  </si>
  <si>
    <t>světová strana</t>
  </si>
  <si>
    <t>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</si>
</sst>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vertAlign val="subscript"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auto="1"/>
      </bottom>
      <diagonal/>
    </border>
    <border>
      <left/>
      <right/>
      <top style="medium">
        <color theme="1"/>
      </top>
      <bottom style="medium">
        <color auto="1"/>
      </bottom>
      <diagonal/>
    </border>
    <border>
      <left/>
      <right style="medium">
        <color theme="1"/>
      </right>
      <top style="medium">
        <color theme="1"/>
      </top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 style="medium">
        <color auto="1"/>
      </bottom>
      <diagonal/>
    </border>
    <border>
      <left/>
      <right style="medium">
        <color theme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theme="1"/>
      </right>
      <top style="medium">
        <color auto="1"/>
      </top>
      <bottom style="medium">
        <color theme="1"/>
      </bottom>
      <diagonal/>
    </border>
    <border>
      <left style="medium">
        <color theme="1"/>
      </left>
      <right/>
      <top style="medium">
        <color auto="1"/>
      </top>
      <bottom style="medium">
        <color theme="1"/>
      </bottom>
      <diagonal/>
    </border>
    <border>
      <left/>
      <right/>
      <top style="medium">
        <color auto="1"/>
      </top>
      <bottom style="medium">
        <color theme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/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" fillId="0" borderId="6" xfId="0" applyFont="1" applyBorder="1"/>
    <xf numFmtId="0" fontId="0" fillId="2" borderId="28" xfId="0" applyFill="1" applyBorder="1"/>
    <xf numFmtId="0" fontId="1" fillId="3" borderId="6" xfId="0" applyFont="1" applyFill="1" applyBorder="1"/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37" xfId="0" applyBorder="1"/>
    <xf numFmtId="0" fontId="0" fillId="0" borderId="19" xfId="0" applyBorder="1"/>
    <xf numFmtId="0" fontId="0" fillId="0" borderId="38" xfId="0" applyBorder="1"/>
    <xf numFmtId="0" fontId="0" fillId="0" borderId="39" xfId="0" applyBorder="1" applyAlignment="1">
      <alignment wrapText="1"/>
    </xf>
    <xf numFmtId="0" fontId="0" fillId="0" borderId="36" xfId="0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/>
    <xf numFmtId="0" fontId="0" fillId="2" borderId="17" xfId="0" applyFill="1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2" borderId="46" xfId="0" applyFill="1" applyBorder="1"/>
    <xf numFmtId="0" fontId="0" fillId="0" borderId="47" xfId="0" applyBorder="1"/>
    <xf numFmtId="0" fontId="0" fillId="0" borderId="48" xfId="0" applyBorder="1"/>
    <xf numFmtId="164" fontId="0" fillId="3" borderId="17" xfId="0" applyNumberFormat="1" applyFill="1" applyBorder="1"/>
    <xf numFmtId="164" fontId="0" fillId="2" borderId="26" xfId="0" applyNumberFormat="1" applyFill="1" applyBorder="1" applyAlignment="1">
      <alignment horizontal="center"/>
    </xf>
    <xf numFmtId="164" fontId="0" fillId="2" borderId="36" xfId="0" applyNumberFormat="1" applyFill="1" applyBorder="1" applyAlignment="1">
      <alignment horizontal="center"/>
    </xf>
    <xf numFmtId="0" fontId="3" fillId="0" borderId="0" xfId="0" applyFont="1"/>
    <xf numFmtId="0" fontId="0" fillId="0" borderId="0" xfId="0" applyFont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52" xfId="0" applyBorder="1"/>
    <xf numFmtId="0" fontId="0" fillId="0" borderId="60" xfId="0" applyBorder="1"/>
    <xf numFmtId="0" fontId="0" fillId="0" borderId="53" xfId="0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0" fillId="0" borderId="71" xfId="0" applyBorder="1"/>
    <xf numFmtId="0" fontId="0" fillId="0" borderId="72" xfId="0" applyBorder="1"/>
    <xf numFmtId="0" fontId="0" fillId="0" borderId="73" xfId="0" applyBorder="1"/>
    <xf numFmtId="0" fontId="0" fillId="0" borderId="74" xfId="0" applyBorder="1"/>
    <xf numFmtId="0" fontId="1" fillId="5" borderId="11" xfId="0" applyFont="1" applyFill="1" applyBorder="1"/>
    <xf numFmtId="0" fontId="1" fillId="5" borderId="0" xfId="0" applyFont="1" applyFill="1" applyBorder="1"/>
    <xf numFmtId="0" fontId="1" fillId="4" borderId="28" xfId="0" applyFont="1" applyFill="1" applyBorder="1"/>
    <xf numFmtId="0" fontId="0" fillId="0" borderId="6" xfId="0" applyBorder="1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57150</xdr:rowOff>
    </xdr:from>
    <xdr:to>
      <xdr:col>20</xdr:col>
      <xdr:colOff>9525</xdr:colOff>
      <xdr:row>4</xdr:row>
      <xdr:rowOff>85725</xdr:rowOff>
    </xdr:to>
    <xdr:pic>
      <xdr:nvPicPr>
        <xdr:cNvPr id="2054" name="Picture 6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77375" y="57150"/>
          <a:ext cx="3667125" cy="800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308596</xdr:colOff>
      <xdr:row>6</xdr:row>
      <xdr:rowOff>130558</xdr:rowOff>
    </xdr:from>
    <xdr:to>
      <xdr:col>15</xdr:col>
      <xdr:colOff>284860</xdr:colOff>
      <xdr:row>36</xdr:row>
      <xdr:rowOff>94953</xdr:rowOff>
    </xdr:to>
    <xdr:pic>
      <xdr:nvPicPr>
        <xdr:cNvPr id="3" name="Picture 36">
          <a:extLst>
            <a:ext uri="{FF2B5EF4-FFF2-40B4-BE49-F238E27FC236}">
              <a16:creationId xmlns:a16="http://schemas.microsoft.com/office/drawing/2014/main" id="{9B72A0D7-CA9B-0048-9791-7692EE4846A8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927" t="6956" r="2303" b="36159"/>
        <a:stretch/>
      </xdr:blipFill>
      <xdr:spPr bwMode="auto">
        <a:xfrm>
          <a:off x="11726727" y="1329343"/>
          <a:ext cx="5993927" cy="61719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57150</xdr:rowOff>
    </xdr:from>
    <xdr:to>
      <xdr:col>20</xdr:col>
      <xdr:colOff>9525</xdr:colOff>
      <xdr:row>4</xdr:row>
      <xdr:rowOff>85725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77375" y="57150"/>
          <a:ext cx="3667125" cy="800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546100</xdr:colOff>
      <xdr:row>7</xdr:row>
      <xdr:rowOff>25400</xdr:rowOff>
    </xdr:from>
    <xdr:to>
      <xdr:col>16</xdr:col>
      <xdr:colOff>444500</xdr:colOff>
      <xdr:row>36</xdr:row>
      <xdr:rowOff>152400</xdr:rowOff>
    </xdr:to>
    <xdr:pic>
      <xdr:nvPicPr>
        <xdr:cNvPr id="3" name="Picture 36">
          <a:extLst>
            <a:ext uri="{FF2B5EF4-FFF2-40B4-BE49-F238E27FC236}">
              <a16:creationId xmlns:a16="http://schemas.microsoft.com/office/drawing/2014/main" id="{008A810E-3C40-1949-9DC3-50E348A69319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927" t="6956" r="2303" b="36159"/>
        <a:stretch/>
      </xdr:blipFill>
      <xdr:spPr bwMode="auto">
        <a:xfrm>
          <a:off x="12052300" y="1409700"/>
          <a:ext cx="6540500" cy="6223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57150</xdr:rowOff>
    </xdr:from>
    <xdr:to>
      <xdr:col>20</xdr:col>
      <xdr:colOff>9525</xdr:colOff>
      <xdr:row>4</xdr:row>
      <xdr:rowOff>85725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77375" y="57150"/>
          <a:ext cx="3667125" cy="800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57150</xdr:rowOff>
    </xdr:from>
    <xdr:to>
      <xdr:col>20</xdr:col>
      <xdr:colOff>9525</xdr:colOff>
      <xdr:row>4</xdr:row>
      <xdr:rowOff>85725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77375" y="57150"/>
          <a:ext cx="3667125" cy="800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57150</xdr:rowOff>
    </xdr:from>
    <xdr:to>
      <xdr:col>20</xdr:col>
      <xdr:colOff>9525</xdr:colOff>
      <xdr:row>4</xdr:row>
      <xdr:rowOff>85725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77375" y="57150"/>
          <a:ext cx="3667125" cy="800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57150</xdr:rowOff>
    </xdr:from>
    <xdr:to>
      <xdr:col>20</xdr:col>
      <xdr:colOff>9525</xdr:colOff>
      <xdr:row>4</xdr:row>
      <xdr:rowOff>85725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77375" y="57150"/>
          <a:ext cx="3667125" cy="800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57150</xdr:rowOff>
    </xdr:from>
    <xdr:to>
      <xdr:col>20</xdr:col>
      <xdr:colOff>9525</xdr:colOff>
      <xdr:row>4</xdr:row>
      <xdr:rowOff>85725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77375" y="57150"/>
          <a:ext cx="3667125" cy="800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355600</xdr:colOff>
      <xdr:row>6</xdr:row>
      <xdr:rowOff>190500</xdr:rowOff>
    </xdr:from>
    <xdr:to>
      <xdr:col>16</xdr:col>
      <xdr:colOff>457200</xdr:colOff>
      <xdr:row>36</xdr:row>
      <xdr:rowOff>177800</xdr:rowOff>
    </xdr:to>
    <xdr:pic>
      <xdr:nvPicPr>
        <xdr:cNvPr id="3" name="Picture 36">
          <a:extLst>
            <a:ext uri="{FF2B5EF4-FFF2-40B4-BE49-F238E27FC236}">
              <a16:creationId xmlns:a16="http://schemas.microsoft.com/office/drawing/2014/main" id="{8B3FF697-6711-6743-8D23-7649DF0759C9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927" t="6956" r="2303" b="36159"/>
        <a:stretch/>
      </xdr:blipFill>
      <xdr:spPr bwMode="auto">
        <a:xfrm>
          <a:off x="11785600" y="1371600"/>
          <a:ext cx="6743700" cy="62611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57150</xdr:rowOff>
    </xdr:from>
    <xdr:to>
      <xdr:col>20</xdr:col>
      <xdr:colOff>9525</xdr:colOff>
      <xdr:row>4</xdr:row>
      <xdr:rowOff>85725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77375" y="57150"/>
          <a:ext cx="3667125" cy="800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47625</xdr:rowOff>
    </xdr:from>
    <xdr:to>
      <xdr:col>10</xdr:col>
      <xdr:colOff>329146</xdr:colOff>
      <xdr:row>3</xdr:row>
      <xdr:rowOff>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b="75221"/>
        <a:stretch/>
      </xdr:blipFill>
      <xdr:spPr bwMode="auto">
        <a:xfrm>
          <a:off x="590550" y="47625"/>
          <a:ext cx="5834596" cy="533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600075</xdr:colOff>
      <xdr:row>14</xdr:row>
      <xdr:rowOff>28576</xdr:rowOff>
    </xdr:from>
    <xdr:to>
      <xdr:col>11</xdr:col>
      <xdr:colOff>561975</xdr:colOff>
      <xdr:row>15</xdr:row>
      <xdr:rowOff>180976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b="60439"/>
        <a:stretch/>
      </xdr:blipFill>
      <xdr:spPr bwMode="auto">
        <a:xfrm>
          <a:off x="600075" y="2695576"/>
          <a:ext cx="666750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504825</xdr:colOff>
      <xdr:row>22</xdr:row>
      <xdr:rowOff>9526</xdr:rowOff>
    </xdr:from>
    <xdr:to>
      <xdr:col>10</xdr:col>
      <xdr:colOff>253856</xdr:colOff>
      <xdr:row>24</xdr:row>
      <xdr:rowOff>142876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b="86534"/>
        <a:stretch/>
      </xdr:blipFill>
      <xdr:spPr bwMode="auto">
        <a:xfrm>
          <a:off x="504825" y="4267201"/>
          <a:ext cx="5845031" cy="514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79375</xdr:colOff>
      <xdr:row>0</xdr:row>
      <xdr:rowOff>12700</xdr:rowOff>
    </xdr:from>
    <xdr:to>
      <xdr:col>24</xdr:col>
      <xdr:colOff>22225</xdr:colOff>
      <xdr:row>3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/>
        <a:srcRect b="76923"/>
        <a:stretch/>
      </xdr:blipFill>
      <xdr:spPr bwMode="auto">
        <a:xfrm>
          <a:off x="8829675" y="12700"/>
          <a:ext cx="7346950" cy="571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4"/>
  <sheetViews>
    <sheetView tabSelected="1" workbookViewId="0">
      <selection activeCell="F43" sqref="F43"/>
    </sheetView>
  </sheetViews>
  <sheetFormatPr baseColWidth="10" defaultColWidth="8.83203125" defaultRowHeight="15" x14ac:dyDescent="0.2"/>
  <cols>
    <col min="2" max="2" width="15.33203125" customWidth="1"/>
    <col min="5" max="5" width="12.1640625" customWidth="1"/>
    <col min="6" max="6" width="8" customWidth="1"/>
    <col min="7" max="7" width="10" customWidth="1"/>
    <col min="10" max="10" width="14.5" customWidth="1"/>
    <col min="11" max="11" width="12.6640625" customWidth="1"/>
  </cols>
  <sheetData>
    <row r="2" spans="2:12" x14ac:dyDescent="0.2">
      <c r="B2" t="s">
        <v>0</v>
      </c>
    </row>
    <row r="3" spans="2:12" ht="16" thickBot="1" x14ac:dyDescent="0.25"/>
    <row r="4" spans="2:12" ht="17" thickTop="1" thickBot="1" x14ac:dyDescent="0.25">
      <c r="B4" s="1"/>
      <c r="C4" s="107" t="s">
        <v>11</v>
      </c>
      <c r="D4" s="108"/>
      <c r="E4" s="108"/>
      <c r="F4" s="108"/>
      <c r="G4" s="108"/>
      <c r="H4" s="108"/>
      <c r="I4" s="109"/>
      <c r="J4" s="105" t="s">
        <v>19</v>
      </c>
      <c r="K4" s="103" t="s">
        <v>9</v>
      </c>
    </row>
    <row r="5" spans="2:12" ht="16" thickBot="1" x14ac:dyDescent="0.25">
      <c r="B5" s="2" t="s">
        <v>10</v>
      </c>
      <c r="C5" s="18" t="s">
        <v>12</v>
      </c>
      <c r="D5" s="19" t="s">
        <v>13</v>
      </c>
      <c r="E5" s="19" t="s">
        <v>14</v>
      </c>
      <c r="F5" s="19" t="s">
        <v>15</v>
      </c>
      <c r="G5" s="19" t="s">
        <v>16</v>
      </c>
      <c r="H5" s="19" t="s">
        <v>17</v>
      </c>
      <c r="I5" s="20" t="s">
        <v>18</v>
      </c>
      <c r="J5" s="106"/>
      <c r="K5" s="104"/>
      <c r="L5" t="s">
        <v>62</v>
      </c>
    </row>
    <row r="6" spans="2:12" ht="16" thickBot="1" x14ac:dyDescent="0.25">
      <c r="B6" s="14" t="s">
        <v>1</v>
      </c>
      <c r="C6" s="43"/>
      <c r="D6" s="43"/>
      <c r="E6" s="43"/>
      <c r="F6" s="43"/>
      <c r="G6" s="48">
        <f>Sever!H5</f>
        <v>35.678141331840003</v>
      </c>
      <c r="H6" s="43"/>
      <c r="I6" s="43"/>
      <c r="J6" s="44"/>
      <c r="K6" s="69">
        <f>SUM(C6:I6)</f>
        <v>35.678141331840003</v>
      </c>
      <c r="L6" t="s">
        <v>62</v>
      </c>
    </row>
    <row r="7" spans="2:12" ht="16" thickBot="1" x14ac:dyDescent="0.25">
      <c r="B7" s="15" t="s">
        <v>2</v>
      </c>
      <c r="C7" s="17"/>
      <c r="D7" s="17"/>
      <c r="E7" s="17"/>
      <c r="F7" s="17"/>
      <c r="G7" s="49">
        <f>severovýchod!H5</f>
        <v>0</v>
      </c>
      <c r="H7" s="17"/>
      <c r="I7" s="17"/>
      <c r="J7" s="45"/>
      <c r="K7" s="69">
        <f t="shared" ref="K7:K13" si="0">SUM(C7:I7)</f>
        <v>0</v>
      </c>
      <c r="L7" t="s">
        <v>62</v>
      </c>
    </row>
    <row r="8" spans="2:12" ht="16" thickBot="1" x14ac:dyDescent="0.25">
      <c r="B8" s="15" t="s">
        <v>3</v>
      </c>
      <c r="C8" s="17"/>
      <c r="D8" s="17"/>
      <c r="E8" s="17"/>
      <c r="F8" s="17"/>
      <c r="G8" s="49">
        <f>východ!H5</f>
        <v>61.885645702272015</v>
      </c>
      <c r="H8" s="17"/>
      <c r="I8" s="17"/>
      <c r="J8" s="45"/>
      <c r="K8" s="69">
        <f t="shared" si="0"/>
        <v>61.885645702272015</v>
      </c>
      <c r="L8" t="s">
        <v>62</v>
      </c>
    </row>
    <row r="9" spans="2:12" ht="16" thickBot="1" x14ac:dyDescent="0.25">
      <c r="B9" s="15" t="s">
        <v>4</v>
      </c>
      <c r="C9" s="17"/>
      <c r="D9" s="17"/>
      <c r="E9" s="17"/>
      <c r="F9" s="17"/>
      <c r="G9" s="49">
        <f>jihovýchod!H5</f>
        <v>0</v>
      </c>
      <c r="H9" s="17"/>
      <c r="I9" s="17"/>
      <c r="J9" s="45"/>
      <c r="K9" s="69">
        <f t="shared" si="0"/>
        <v>0</v>
      </c>
      <c r="L9" t="s">
        <v>62</v>
      </c>
    </row>
    <row r="10" spans="2:12" ht="16" thickBot="1" x14ac:dyDescent="0.25">
      <c r="B10" s="15" t="s">
        <v>5</v>
      </c>
      <c r="C10" s="17"/>
      <c r="D10" s="17"/>
      <c r="E10" s="17"/>
      <c r="F10" s="17"/>
      <c r="G10" s="49">
        <f>jih!H5</f>
        <v>0</v>
      </c>
      <c r="H10" s="17"/>
      <c r="I10" s="17"/>
      <c r="J10" s="45"/>
      <c r="K10" s="69">
        <f t="shared" si="0"/>
        <v>0</v>
      </c>
      <c r="L10" t="s">
        <v>62</v>
      </c>
    </row>
    <row r="11" spans="2:12" ht="16" thickBot="1" x14ac:dyDescent="0.25">
      <c r="B11" s="15" t="s">
        <v>6</v>
      </c>
      <c r="C11" s="17"/>
      <c r="D11" s="17"/>
      <c r="E11" s="17"/>
      <c r="F11" s="17"/>
      <c r="G11" s="49">
        <f>jihozápad!H5</f>
        <v>0</v>
      </c>
      <c r="H11" s="17"/>
      <c r="I11" s="17"/>
      <c r="J11" s="45"/>
      <c r="K11" s="69">
        <f t="shared" si="0"/>
        <v>0</v>
      </c>
      <c r="L11" t="s">
        <v>62</v>
      </c>
    </row>
    <row r="12" spans="2:12" ht="16" thickBot="1" x14ac:dyDescent="0.25">
      <c r="B12" s="15" t="s">
        <v>7</v>
      </c>
      <c r="C12" s="17"/>
      <c r="D12" s="17"/>
      <c r="E12" s="17"/>
      <c r="F12" s="17"/>
      <c r="G12" s="49">
        <f>západ!H5</f>
        <v>175.15364409970567</v>
      </c>
      <c r="H12" s="17"/>
      <c r="I12" s="17"/>
      <c r="J12" s="45"/>
      <c r="K12" s="69">
        <f t="shared" si="0"/>
        <v>175.15364409970567</v>
      </c>
      <c r="L12" t="s">
        <v>62</v>
      </c>
    </row>
    <row r="13" spans="2:12" ht="16" thickBot="1" x14ac:dyDescent="0.25">
      <c r="B13" s="16" t="s">
        <v>8</v>
      </c>
      <c r="C13" s="46"/>
      <c r="D13" s="46"/>
      <c r="E13" s="46"/>
      <c r="F13" s="46"/>
      <c r="G13" s="50">
        <f>severozápad!H5</f>
        <v>0</v>
      </c>
      <c r="H13" s="46"/>
      <c r="I13" s="46"/>
      <c r="J13" s="47"/>
      <c r="K13" s="70">
        <f t="shared" si="0"/>
        <v>0</v>
      </c>
      <c r="L13" t="s">
        <v>62</v>
      </c>
    </row>
    <row r="14" spans="2:12" ht="16" thickBot="1" x14ac:dyDescent="0.25">
      <c r="B14" s="2"/>
      <c r="C14" s="3"/>
      <c r="D14" s="3"/>
      <c r="E14" s="3"/>
      <c r="F14" s="3"/>
      <c r="G14" s="3"/>
      <c r="H14" s="3"/>
      <c r="I14" s="3"/>
      <c r="J14" s="3"/>
      <c r="K14" s="4"/>
    </row>
    <row r="15" spans="2:12" ht="19" thickBot="1" x14ac:dyDescent="0.25">
      <c r="B15" s="8" t="s">
        <v>9</v>
      </c>
      <c r="C15" s="21" t="s">
        <v>62</v>
      </c>
      <c r="D15" s="9"/>
      <c r="E15" s="9"/>
      <c r="F15" s="9"/>
      <c r="G15" s="9"/>
      <c r="H15" s="9"/>
      <c r="I15" s="9"/>
      <c r="J15" s="9">
        <f>SUM(J6:J13)</f>
        <v>0</v>
      </c>
      <c r="K15" s="68">
        <f>SUM(K6:K13)</f>
        <v>272.71743113381768</v>
      </c>
      <c r="L15" s="71" t="s">
        <v>61</v>
      </c>
    </row>
    <row r="16" spans="2:12" ht="16" thickTop="1" x14ac:dyDescent="0.2">
      <c r="J16" s="72"/>
    </row>
    <row r="18" spans="2:2" x14ac:dyDescent="0.2">
      <c r="B18" t="s">
        <v>60</v>
      </c>
    </row>
    <row r="19" spans="2:2" x14ac:dyDescent="0.2">
      <c r="B19" t="s">
        <v>20</v>
      </c>
    </row>
    <row r="21" spans="2:2" x14ac:dyDescent="0.2">
      <c r="B21" t="s">
        <v>45</v>
      </c>
    </row>
    <row r="23" spans="2:2" x14ac:dyDescent="0.2">
      <c r="B23" t="s">
        <v>64</v>
      </c>
    </row>
    <row r="24" spans="2:2" x14ac:dyDescent="0.2">
      <c r="B24" t="s">
        <v>65</v>
      </c>
    </row>
  </sheetData>
  <mergeCells count="3">
    <mergeCell ref="K4:K5"/>
    <mergeCell ref="J4:J5"/>
    <mergeCell ref="C4:I4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T39"/>
  <sheetViews>
    <sheetView workbookViewId="0">
      <selection activeCell="H9" sqref="H9"/>
    </sheetView>
  </sheetViews>
  <sheetFormatPr baseColWidth="10" defaultColWidth="8.83203125" defaultRowHeight="15" x14ac:dyDescent="0.2"/>
  <sheetData>
    <row r="3" spans="2:20" ht="16" thickBot="1" x14ac:dyDescent="0.25"/>
    <row r="4" spans="2:20" ht="16" thickBot="1" x14ac:dyDescent="0.25">
      <c r="B4" s="32" t="s">
        <v>11</v>
      </c>
      <c r="C4" s="73" t="s">
        <v>66</v>
      </c>
      <c r="D4" s="74" t="s">
        <v>67</v>
      </c>
      <c r="E4" s="74" t="s">
        <v>68</v>
      </c>
      <c r="F4" s="74" t="s">
        <v>69</v>
      </c>
      <c r="G4" s="74" t="s">
        <v>70</v>
      </c>
      <c r="H4" s="75" t="s">
        <v>71</v>
      </c>
      <c r="O4" s="25" t="s">
        <v>11</v>
      </c>
      <c r="P4" s="74" t="s">
        <v>67</v>
      </c>
      <c r="Q4" s="74" t="s">
        <v>68</v>
      </c>
      <c r="R4" s="74" t="s">
        <v>69</v>
      </c>
      <c r="S4" s="74" t="s">
        <v>70</v>
      </c>
      <c r="T4" s="75" t="s">
        <v>71</v>
      </c>
    </row>
    <row r="5" spans="2:20" x14ac:dyDescent="0.2">
      <c r="B5" s="90" t="s">
        <v>12</v>
      </c>
      <c r="C5" s="91">
        <v>52.74</v>
      </c>
      <c r="D5" s="92">
        <v>10.36</v>
      </c>
      <c r="E5" s="92">
        <v>14.06</v>
      </c>
      <c r="F5" s="92">
        <v>32.229999999999997</v>
      </c>
      <c r="G5" s="92">
        <v>57.61</v>
      </c>
      <c r="H5" s="82">
        <v>71.569999999999993</v>
      </c>
      <c r="O5" s="90" t="s">
        <v>12</v>
      </c>
      <c r="P5" s="91">
        <v>1</v>
      </c>
      <c r="Q5" s="92">
        <v>0.95</v>
      </c>
      <c r="R5" s="92">
        <v>0.85</v>
      </c>
      <c r="S5" s="92">
        <v>0.73</v>
      </c>
      <c r="T5" s="82">
        <v>0.67</v>
      </c>
    </row>
    <row r="6" spans="2:20" x14ac:dyDescent="0.2">
      <c r="B6" s="93" t="s">
        <v>13</v>
      </c>
      <c r="C6" s="94">
        <v>25.53</v>
      </c>
      <c r="D6" s="95">
        <v>5.52</v>
      </c>
      <c r="E6" s="95">
        <v>6.98</v>
      </c>
      <c r="F6" s="95">
        <v>15.87</v>
      </c>
      <c r="G6" s="95">
        <v>31.99</v>
      </c>
      <c r="H6" s="83">
        <v>41.07</v>
      </c>
      <c r="O6" s="93" t="s">
        <v>13</v>
      </c>
      <c r="P6" s="94">
        <v>1</v>
      </c>
      <c r="Q6" s="95">
        <v>0.98</v>
      </c>
      <c r="R6" s="95">
        <v>0.95</v>
      </c>
      <c r="S6" s="95">
        <v>0.86</v>
      </c>
      <c r="T6" s="83">
        <v>0.81</v>
      </c>
    </row>
    <row r="7" spans="2:20" x14ac:dyDescent="0.2">
      <c r="B7" s="93" t="s">
        <v>14</v>
      </c>
      <c r="C7" s="94">
        <v>18.62</v>
      </c>
      <c r="D7" s="95">
        <v>4.03</v>
      </c>
      <c r="E7" s="95">
        <v>5.09</v>
      </c>
      <c r="F7" s="95">
        <v>11.18</v>
      </c>
      <c r="G7" s="95">
        <v>23.86</v>
      </c>
      <c r="H7" s="83">
        <v>30.95</v>
      </c>
      <c r="O7" s="93" t="s">
        <v>14</v>
      </c>
      <c r="P7" s="94">
        <v>1</v>
      </c>
      <c r="Q7" s="95">
        <v>1</v>
      </c>
      <c r="R7" s="95">
        <v>1</v>
      </c>
      <c r="S7" s="95">
        <v>0.97</v>
      </c>
      <c r="T7" s="83">
        <v>0.95</v>
      </c>
    </row>
    <row r="8" spans="2:20" x14ac:dyDescent="0.2">
      <c r="B8" s="93" t="s">
        <v>15</v>
      </c>
      <c r="C8" s="94">
        <v>23.06</v>
      </c>
      <c r="D8" s="95">
        <v>5.21</v>
      </c>
      <c r="E8" s="95">
        <v>6.42</v>
      </c>
      <c r="F8" s="95">
        <v>15.01</v>
      </c>
      <c r="G8" s="95">
        <v>32.200000000000003</v>
      </c>
      <c r="H8" s="83">
        <v>41.91</v>
      </c>
      <c r="O8" s="93" t="s">
        <v>15</v>
      </c>
      <c r="P8" s="94">
        <v>1</v>
      </c>
      <c r="Q8" s="95">
        <v>1</v>
      </c>
      <c r="R8" s="95">
        <v>1</v>
      </c>
      <c r="S8" s="95">
        <v>0.97</v>
      </c>
      <c r="T8" s="83">
        <v>0.95</v>
      </c>
    </row>
    <row r="9" spans="2:20" x14ac:dyDescent="0.2">
      <c r="B9" s="93" t="s">
        <v>16</v>
      </c>
      <c r="C9" s="94">
        <v>36.75</v>
      </c>
      <c r="D9" s="95">
        <v>7.26</v>
      </c>
      <c r="E9" s="95">
        <v>9.5500000000000007</v>
      </c>
      <c r="F9" s="95">
        <v>22.21</v>
      </c>
      <c r="G9" s="95">
        <v>42.17</v>
      </c>
      <c r="H9" s="83">
        <v>53.31</v>
      </c>
      <c r="O9" s="93" t="s">
        <v>16</v>
      </c>
      <c r="P9" s="94">
        <v>1</v>
      </c>
      <c r="Q9" s="95">
        <v>1</v>
      </c>
      <c r="R9" s="95">
        <v>1</v>
      </c>
      <c r="S9" s="95">
        <v>0.97</v>
      </c>
      <c r="T9" s="83">
        <v>0.95</v>
      </c>
    </row>
    <row r="10" spans="2:20" x14ac:dyDescent="0.2">
      <c r="B10" s="93" t="s">
        <v>17</v>
      </c>
      <c r="C10" s="94">
        <v>76.12</v>
      </c>
      <c r="D10" s="95">
        <v>15.6</v>
      </c>
      <c r="E10" s="95">
        <v>23.25</v>
      </c>
      <c r="F10" s="95">
        <v>48.89</v>
      </c>
      <c r="G10" s="95">
        <v>76.16</v>
      </c>
      <c r="H10" s="83">
        <v>89.73</v>
      </c>
      <c r="O10" s="93" t="s">
        <v>17</v>
      </c>
      <c r="P10" s="94">
        <v>1</v>
      </c>
      <c r="Q10" s="95">
        <v>0.98</v>
      </c>
      <c r="R10" s="95">
        <v>0.95</v>
      </c>
      <c r="S10" s="95">
        <v>0.86</v>
      </c>
      <c r="T10" s="83">
        <v>0.81</v>
      </c>
    </row>
    <row r="11" spans="2:20" x14ac:dyDescent="0.2">
      <c r="B11" s="93" t="s">
        <v>18</v>
      </c>
      <c r="C11" s="94">
        <v>110.53</v>
      </c>
      <c r="D11" s="95">
        <v>24.04</v>
      </c>
      <c r="E11" s="95">
        <v>38.299999999999997</v>
      </c>
      <c r="F11" s="95">
        <v>65.84</v>
      </c>
      <c r="G11" s="95">
        <v>84.33</v>
      </c>
      <c r="H11" s="83">
        <v>88.42</v>
      </c>
      <c r="O11" s="93" t="s">
        <v>18</v>
      </c>
      <c r="P11" s="94">
        <v>1</v>
      </c>
      <c r="Q11" s="95">
        <v>0.98</v>
      </c>
      <c r="R11" s="95">
        <v>0.85</v>
      </c>
      <c r="S11" s="95">
        <v>0.73</v>
      </c>
      <c r="T11" s="83">
        <v>0.67</v>
      </c>
    </row>
    <row r="12" spans="2:20" ht="18" thickBot="1" x14ac:dyDescent="0.3">
      <c r="B12" s="96" t="s">
        <v>72</v>
      </c>
      <c r="C12" s="97">
        <v>343.35</v>
      </c>
      <c r="D12" s="98">
        <v>77.02</v>
      </c>
      <c r="E12" s="98">
        <v>103.65</v>
      </c>
      <c r="F12" s="98">
        <v>211.23</v>
      </c>
      <c r="G12" s="98">
        <v>348.32</v>
      </c>
      <c r="H12" s="84">
        <v>416.99</v>
      </c>
      <c r="O12" s="96" t="s">
        <v>100</v>
      </c>
      <c r="P12" s="97">
        <v>1</v>
      </c>
      <c r="Q12" s="98">
        <v>0.97</v>
      </c>
      <c r="R12" s="98">
        <v>0.91</v>
      </c>
      <c r="S12" s="98">
        <v>0.84</v>
      </c>
      <c r="T12" s="84">
        <v>0.8</v>
      </c>
    </row>
    <row r="17" spans="2:10" ht="16" thickBot="1" x14ac:dyDescent="0.25"/>
    <row r="18" spans="2:10" ht="16" thickBot="1" x14ac:dyDescent="0.25">
      <c r="B18" s="73" t="s">
        <v>73</v>
      </c>
      <c r="C18" s="74"/>
      <c r="D18" s="74">
        <v>1</v>
      </c>
      <c r="E18" s="74">
        <v>2</v>
      </c>
      <c r="F18" s="75">
        <v>3</v>
      </c>
    </row>
    <row r="19" spans="2:10" ht="18" thickBot="1" x14ac:dyDescent="0.3">
      <c r="B19" s="73" t="s">
        <v>74</v>
      </c>
      <c r="C19" s="74"/>
      <c r="D19" s="74">
        <v>0.9</v>
      </c>
      <c r="E19" s="74">
        <v>0.81</v>
      </c>
      <c r="F19" s="75">
        <v>0.73</v>
      </c>
    </row>
    <row r="25" spans="2:10" ht="16" thickBot="1" x14ac:dyDescent="0.25"/>
    <row r="26" spans="2:10" ht="18" thickBot="1" x14ac:dyDescent="0.3">
      <c r="B26" s="18" t="s">
        <v>75</v>
      </c>
      <c r="C26" s="19"/>
      <c r="D26" s="19"/>
      <c r="E26" s="19"/>
      <c r="F26" s="75" t="s">
        <v>76</v>
      </c>
      <c r="G26" s="19" t="s">
        <v>77</v>
      </c>
      <c r="H26" s="89"/>
      <c r="I26" s="19"/>
      <c r="J26" s="20" t="s">
        <v>76</v>
      </c>
    </row>
    <row r="27" spans="2:10" x14ac:dyDescent="0.2">
      <c r="B27" s="85" t="s">
        <v>78</v>
      </c>
      <c r="C27" s="86"/>
      <c r="D27" s="86"/>
      <c r="E27" s="86"/>
      <c r="F27" s="87">
        <v>1</v>
      </c>
      <c r="G27" s="86" t="s">
        <v>91</v>
      </c>
      <c r="H27" s="86"/>
      <c r="I27" s="86"/>
      <c r="J27" s="88">
        <v>0.56000000000000005</v>
      </c>
    </row>
    <row r="28" spans="2:10" x14ac:dyDescent="0.2">
      <c r="B28" s="76" t="s">
        <v>79</v>
      </c>
      <c r="C28" s="77"/>
      <c r="D28" s="77"/>
      <c r="E28" s="77"/>
      <c r="F28" s="83">
        <v>0.9</v>
      </c>
      <c r="G28" s="77" t="s">
        <v>92</v>
      </c>
      <c r="H28" s="77"/>
      <c r="I28" s="77"/>
      <c r="J28" s="78">
        <v>0.65</v>
      </c>
    </row>
    <row r="29" spans="2:10" x14ac:dyDescent="0.2">
      <c r="B29" s="76" t="s">
        <v>80</v>
      </c>
      <c r="C29" s="77"/>
      <c r="D29" s="77"/>
      <c r="E29" s="77"/>
      <c r="F29" s="83">
        <v>0.7</v>
      </c>
      <c r="G29" s="77" t="s">
        <v>93</v>
      </c>
      <c r="H29" s="77"/>
      <c r="I29" s="77"/>
      <c r="J29" s="78">
        <v>0.75</v>
      </c>
    </row>
    <row r="30" spans="2:10" x14ac:dyDescent="0.2">
      <c r="B30" s="76" t="s">
        <v>81</v>
      </c>
      <c r="C30" s="77"/>
      <c r="D30" s="77"/>
      <c r="E30" s="77"/>
      <c r="F30" s="83">
        <v>0.6</v>
      </c>
      <c r="G30" s="77" t="s">
        <v>91</v>
      </c>
      <c r="H30" s="77"/>
      <c r="I30" s="77"/>
      <c r="J30" s="78">
        <v>0.15</v>
      </c>
    </row>
    <row r="31" spans="2:10" x14ac:dyDescent="0.2">
      <c r="B31" s="76" t="s">
        <v>82</v>
      </c>
      <c r="C31" s="77"/>
      <c r="D31" s="77"/>
      <c r="E31" s="77"/>
      <c r="F31" s="83">
        <v>0.7</v>
      </c>
      <c r="G31" s="77" t="s">
        <v>94</v>
      </c>
      <c r="H31" s="77"/>
      <c r="I31" s="77"/>
      <c r="J31" s="78">
        <v>0.13</v>
      </c>
    </row>
    <row r="32" spans="2:10" x14ac:dyDescent="0.2">
      <c r="B32" s="76" t="s">
        <v>83</v>
      </c>
      <c r="C32" s="77"/>
      <c r="D32" s="77"/>
      <c r="E32" s="77"/>
      <c r="F32" s="83">
        <v>0.24</v>
      </c>
      <c r="G32" s="77" t="s">
        <v>95</v>
      </c>
      <c r="H32" s="77"/>
      <c r="I32" s="77"/>
      <c r="J32" s="78">
        <v>0.3</v>
      </c>
    </row>
    <row r="33" spans="2:10" x14ac:dyDescent="0.2">
      <c r="B33" s="76" t="s">
        <v>84</v>
      </c>
      <c r="C33" s="77"/>
      <c r="D33" s="77"/>
      <c r="E33" s="77"/>
      <c r="F33" s="83">
        <v>0.6</v>
      </c>
      <c r="G33" s="77" t="s">
        <v>96</v>
      </c>
      <c r="H33" s="77"/>
      <c r="I33" s="77"/>
      <c r="J33" s="78">
        <v>0.5</v>
      </c>
    </row>
    <row r="34" spans="2:10" x14ac:dyDescent="0.2">
      <c r="B34" s="76" t="s">
        <v>85</v>
      </c>
      <c r="C34" s="77"/>
      <c r="D34" s="77"/>
      <c r="E34" s="77"/>
      <c r="F34" s="83">
        <v>0.3</v>
      </c>
      <c r="G34" s="77" t="s">
        <v>97</v>
      </c>
      <c r="H34" s="77"/>
      <c r="I34" s="77"/>
      <c r="J34" s="78">
        <v>0.6</v>
      </c>
    </row>
    <row r="35" spans="2:10" x14ac:dyDescent="0.2">
      <c r="B35" s="76" t="s">
        <v>86</v>
      </c>
      <c r="C35" s="77"/>
      <c r="D35" s="77"/>
      <c r="E35" s="77"/>
      <c r="F35" s="83">
        <v>0.8</v>
      </c>
      <c r="G35" s="77" t="s">
        <v>98</v>
      </c>
      <c r="H35" s="77"/>
      <c r="I35" s="77"/>
      <c r="J35" s="78">
        <v>0.8</v>
      </c>
    </row>
    <row r="36" spans="2:10" x14ac:dyDescent="0.2">
      <c r="B36" s="76" t="s">
        <v>87</v>
      </c>
      <c r="C36" s="77"/>
      <c r="D36" s="77"/>
      <c r="E36" s="77"/>
      <c r="F36" s="83">
        <v>0.7</v>
      </c>
      <c r="G36" s="77" t="s">
        <v>99</v>
      </c>
      <c r="H36" s="77"/>
      <c r="I36" s="77"/>
      <c r="J36" s="78">
        <v>0.7</v>
      </c>
    </row>
    <row r="37" spans="2:10" x14ac:dyDescent="0.2">
      <c r="B37" s="76" t="s">
        <v>88</v>
      </c>
      <c r="C37" s="77"/>
      <c r="D37" s="77"/>
      <c r="E37" s="77"/>
      <c r="F37" s="83">
        <v>0.25</v>
      </c>
      <c r="G37" s="77"/>
      <c r="H37" s="77"/>
      <c r="I37" s="77"/>
      <c r="J37" s="78"/>
    </row>
    <row r="38" spans="2:10" x14ac:dyDescent="0.2">
      <c r="B38" s="76" t="s">
        <v>89</v>
      </c>
      <c r="C38" s="77"/>
      <c r="D38" s="77"/>
      <c r="E38" s="77"/>
      <c r="F38" s="83">
        <v>0.42</v>
      </c>
      <c r="G38" s="77"/>
      <c r="H38" s="77"/>
      <c r="I38" s="77"/>
      <c r="J38" s="78"/>
    </row>
    <row r="39" spans="2:10" ht="16" thickBot="1" x14ac:dyDescent="0.25">
      <c r="B39" s="79" t="s">
        <v>90</v>
      </c>
      <c r="C39" s="80"/>
      <c r="D39" s="80"/>
      <c r="E39" s="80"/>
      <c r="F39" s="84">
        <v>0.8</v>
      </c>
      <c r="G39" s="80"/>
      <c r="H39" s="80"/>
      <c r="I39" s="80"/>
      <c r="J39" s="81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B2:L37"/>
  <sheetViews>
    <sheetView zoomScale="107" workbookViewId="0">
      <selection activeCell="D17" sqref="D17"/>
    </sheetView>
  </sheetViews>
  <sheetFormatPr baseColWidth="10" defaultColWidth="8.83203125" defaultRowHeight="15" x14ac:dyDescent="0.2"/>
  <cols>
    <col min="2" max="2" width="52.83203125" bestFit="1" customWidth="1"/>
    <col min="3" max="3" width="11.6640625" customWidth="1"/>
    <col min="4" max="4" width="10.5" customWidth="1"/>
    <col min="5" max="6" width="26.1640625" customWidth="1"/>
    <col min="7" max="7" width="13.6640625" customWidth="1"/>
    <col min="8" max="8" width="16.5" customWidth="1"/>
    <col min="12" max="12" width="9.1640625" customWidth="1"/>
    <col min="20" max="20" width="9.1640625" customWidth="1"/>
    <col min="22" max="22" width="9.1640625" customWidth="1"/>
  </cols>
  <sheetData>
    <row r="2" spans="2:12" ht="16" thickBot="1" x14ac:dyDescent="0.25"/>
    <row r="3" spans="2:12" x14ac:dyDescent="0.2">
      <c r="B3" s="10" t="s">
        <v>21</v>
      </c>
      <c r="C3" s="11"/>
      <c r="D3" s="11"/>
      <c r="E3" s="11"/>
      <c r="F3" s="11"/>
      <c r="G3" s="11"/>
      <c r="H3" s="11"/>
      <c r="I3" s="11"/>
      <c r="J3" s="12"/>
      <c r="L3" t="s">
        <v>40</v>
      </c>
    </row>
    <row r="4" spans="2:12" x14ac:dyDescent="0.2">
      <c r="B4" s="2"/>
      <c r="C4" s="3"/>
      <c r="D4" s="3"/>
      <c r="E4" s="3"/>
      <c r="F4" s="3"/>
      <c r="G4" s="3"/>
      <c r="I4" s="3"/>
      <c r="J4" s="4"/>
    </row>
    <row r="5" spans="2:12" ht="18" thickBot="1" x14ac:dyDescent="0.3">
      <c r="B5" s="5" t="s">
        <v>102</v>
      </c>
      <c r="C5" s="6"/>
      <c r="D5" s="6"/>
      <c r="E5" s="6"/>
      <c r="F5" s="6"/>
      <c r="G5" s="102" t="s">
        <v>103</v>
      </c>
      <c r="H5" s="41">
        <f>G10*G21*G30*G33*G37</f>
        <v>35.678141331840003</v>
      </c>
      <c r="I5" s="39" t="s">
        <v>41</v>
      </c>
      <c r="J5" s="7"/>
    </row>
    <row r="6" spans="2:12" ht="16" thickTop="1" x14ac:dyDescent="0.2"/>
    <row r="7" spans="2:12" ht="16" thickBot="1" x14ac:dyDescent="0.25"/>
    <row r="8" spans="2:12" ht="19.5" customHeight="1" thickBot="1" x14ac:dyDescent="0.25">
      <c r="B8" s="18" t="s">
        <v>42</v>
      </c>
      <c r="C8" s="19"/>
      <c r="D8" s="19"/>
      <c r="E8" s="19"/>
      <c r="F8" s="19"/>
      <c r="G8" s="20"/>
    </row>
    <row r="9" spans="2:12" ht="16" thickBot="1" x14ac:dyDescent="0.25">
      <c r="B9" s="18"/>
      <c r="C9" s="19"/>
      <c r="D9" s="19"/>
      <c r="E9" s="19" t="s">
        <v>104</v>
      </c>
      <c r="F9" s="19" t="s">
        <v>105</v>
      </c>
      <c r="G9" s="20"/>
    </row>
    <row r="10" spans="2:12" ht="16" thickBot="1" x14ac:dyDescent="0.25">
      <c r="B10" s="18" t="s">
        <v>43</v>
      </c>
      <c r="C10" s="19"/>
      <c r="D10" s="19"/>
      <c r="E10" s="19" t="s">
        <v>67</v>
      </c>
      <c r="F10" s="19" t="s">
        <v>18</v>
      </c>
      <c r="G10">
        <f>VLOOKUP(F10, tabulka, MATCH(E10, řádek, FALSE), FALSE)</f>
        <v>24.04</v>
      </c>
    </row>
    <row r="11" spans="2:12" ht="16" thickBot="1" x14ac:dyDescent="0.25">
      <c r="G11" s="40"/>
    </row>
    <row r="12" spans="2:12" ht="16" thickBot="1" x14ac:dyDescent="0.25"/>
    <row r="13" spans="2:12" ht="16" thickBot="1" x14ac:dyDescent="0.25">
      <c r="B13" s="18" t="s">
        <v>22</v>
      </c>
      <c r="C13" s="19"/>
      <c r="D13" s="19"/>
      <c r="E13" s="19"/>
      <c r="F13" s="19"/>
      <c r="G13" s="20"/>
    </row>
    <row r="14" spans="2:12" ht="16" thickBot="1" x14ac:dyDescent="0.25">
      <c r="B14" s="26"/>
      <c r="C14" s="3"/>
      <c r="D14" s="3"/>
      <c r="E14" s="3"/>
      <c r="F14" s="3"/>
      <c r="G14" s="27"/>
    </row>
    <row r="15" spans="2:12" ht="31" thickBot="1" x14ac:dyDescent="0.25">
      <c r="B15" s="36" t="s">
        <v>36</v>
      </c>
      <c r="C15" s="37" t="s">
        <v>30</v>
      </c>
      <c r="D15" s="37" t="s">
        <v>27</v>
      </c>
      <c r="E15" s="37" t="s">
        <v>28</v>
      </c>
      <c r="F15" s="37" t="s">
        <v>32</v>
      </c>
      <c r="G15" s="38" t="s">
        <v>29</v>
      </c>
    </row>
    <row r="16" spans="2:12" x14ac:dyDescent="0.2">
      <c r="B16" s="22" t="s">
        <v>23</v>
      </c>
      <c r="C16" s="29">
        <v>1.96</v>
      </c>
      <c r="D16" s="29">
        <v>0.05</v>
      </c>
      <c r="E16" s="29">
        <v>6</v>
      </c>
      <c r="F16" s="29">
        <v>3</v>
      </c>
      <c r="G16" s="33">
        <f>(C16-(D16*E16))*F16</f>
        <v>4.9799999999999995</v>
      </c>
    </row>
    <row r="17" spans="2:7" x14ac:dyDescent="0.2">
      <c r="B17" s="23" t="s">
        <v>24</v>
      </c>
      <c r="C17" s="30"/>
      <c r="D17" s="30"/>
      <c r="E17" s="30"/>
      <c r="F17" s="30"/>
      <c r="G17" s="34"/>
    </row>
    <row r="18" spans="2:7" x14ac:dyDescent="0.2">
      <c r="B18" s="23" t="s">
        <v>25</v>
      </c>
      <c r="C18" s="30"/>
      <c r="D18" s="30"/>
      <c r="E18" s="30"/>
      <c r="F18" s="30"/>
      <c r="G18" s="34"/>
    </row>
    <row r="19" spans="2:7" ht="16" thickBot="1" x14ac:dyDescent="0.25">
      <c r="B19" s="24" t="s">
        <v>26</v>
      </c>
      <c r="C19" s="31"/>
      <c r="D19" s="31"/>
      <c r="E19" s="31"/>
      <c r="F19" s="31"/>
      <c r="G19" s="35"/>
    </row>
    <row r="20" spans="2:7" ht="16" thickBot="1" x14ac:dyDescent="0.25">
      <c r="B20" s="26"/>
      <c r="C20" s="3"/>
      <c r="D20" s="3"/>
      <c r="E20" s="3"/>
      <c r="F20" s="3"/>
      <c r="G20" s="23"/>
    </row>
    <row r="21" spans="2:7" ht="16" thickBot="1" x14ac:dyDescent="0.25">
      <c r="B21" s="18" t="s">
        <v>37</v>
      </c>
      <c r="C21" s="19"/>
      <c r="D21" s="19"/>
      <c r="E21" s="19"/>
      <c r="F21" s="19"/>
      <c r="G21" s="40">
        <f>SUM(G16:G19)</f>
        <v>4.9799999999999995</v>
      </c>
    </row>
    <row r="23" spans="2:7" ht="16" thickBot="1" x14ac:dyDescent="0.25"/>
    <row r="24" spans="2:7" ht="16" thickBot="1" x14ac:dyDescent="0.25">
      <c r="B24" s="18" t="s">
        <v>38</v>
      </c>
      <c r="C24" s="19"/>
      <c r="D24" s="19"/>
      <c r="E24" s="19"/>
      <c r="F24" s="19"/>
      <c r="G24" s="32"/>
    </row>
    <row r="25" spans="2:7" ht="16" thickBot="1" x14ac:dyDescent="0.25">
      <c r="B25" s="26"/>
      <c r="C25" s="3"/>
      <c r="D25" s="3"/>
      <c r="E25" s="3"/>
      <c r="F25" s="3"/>
      <c r="G25" s="23"/>
    </row>
    <row r="26" spans="2:7" ht="16" thickBot="1" x14ac:dyDescent="0.25">
      <c r="B26" s="25" t="s">
        <v>33</v>
      </c>
      <c r="C26" s="11"/>
      <c r="D26" s="11"/>
      <c r="E26" s="99"/>
      <c r="F26" s="101">
        <v>3</v>
      </c>
      <c r="G26" s="22">
        <f>HLOOKUP(F26, počet, 2, FALSE)</f>
        <v>0.73</v>
      </c>
    </row>
    <row r="27" spans="2:7" ht="16" thickBot="1" x14ac:dyDescent="0.25">
      <c r="B27" s="26" t="s">
        <v>63</v>
      </c>
      <c r="C27" s="3"/>
      <c r="D27" s="3"/>
      <c r="E27" s="100"/>
      <c r="F27" s="100"/>
      <c r="G27" s="23">
        <v>0.9</v>
      </c>
    </row>
    <row r="28" spans="2:7" ht="16" thickBot="1" x14ac:dyDescent="0.25">
      <c r="B28" s="28" t="s">
        <v>35</v>
      </c>
      <c r="C28" s="13"/>
      <c r="D28" s="13"/>
      <c r="E28" s="101" t="s">
        <v>79</v>
      </c>
      <c r="F28" s="101" t="s">
        <v>91</v>
      </c>
      <c r="G28" s="24">
        <f>VLOOKUP(E28, druh, 5, FALSE)*VLOOKUP(F28, prvky, 4, FALSE)</f>
        <v>0.50400000000000011</v>
      </c>
    </row>
    <row r="29" spans="2:7" ht="16" thickBot="1" x14ac:dyDescent="0.25">
      <c r="B29" s="18"/>
      <c r="C29" s="19"/>
      <c r="D29" s="19"/>
      <c r="E29" s="19"/>
      <c r="F29" s="19"/>
      <c r="G29" s="20"/>
    </row>
    <row r="30" spans="2:7" ht="16" thickBot="1" x14ac:dyDescent="0.25">
      <c r="B30" s="18" t="s">
        <v>39</v>
      </c>
      <c r="C30" s="19"/>
      <c r="D30" s="19"/>
      <c r="E30" s="19"/>
      <c r="F30" s="19"/>
      <c r="G30" s="40">
        <f>G26*G27*G28</f>
        <v>0.33112800000000009</v>
      </c>
    </row>
    <row r="32" spans="2:7" ht="16" thickBot="1" x14ac:dyDescent="0.25"/>
    <row r="33" spans="2:7" ht="16" thickBot="1" x14ac:dyDescent="0.25">
      <c r="B33" s="18" t="s">
        <v>44</v>
      </c>
      <c r="C33" s="19"/>
      <c r="D33" s="19"/>
      <c r="E33" s="101" t="s">
        <v>13</v>
      </c>
      <c r="F33" s="101" t="s">
        <v>67</v>
      </c>
      <c r="G33" s="40">
        <f>VLOOKUP(E33,měsíc, (MATCH(F33, strana,FALSE)+1), FALSE)</f>
        <v>1</v>
      </c>
    </row>
    <row r="35" spans="2:7" ht="16" thickBot="1" x14ac:dyDescent="0.25"/>
    <row r="36" spans="2:7" ht="16" thickBot="1" x14ac:dyDescent="0.25">
      <c r="B36" s="18" t="s">
        <v>101</v>
      </c>
      <c r="C36" s="19"/>
      <c r="D36" s="19"/>
      <c r="E36" s="19"/>
      <c r="F36" s="19"/>
      <c r="G36" s="20"/>
    </row>
    <row r="37" spans="2:7" ht="16" thickBot="1" x14ac:dyDescent="0.25">
      <c r="G37" s="40">
        <v>0.9</v>
      </c>
    </row>
  </sheetData>
  <dataValidations count="2">
    <dataValidation type="list" allowBlank="1" showInputMessage="1" showErrorMessage="1" sqref="E10" xr:uid="{00000000-0002-0000-0100-000000000000}">
      <formula1>months</formula1>
    </dataValidation>
    <dataValidation type="list" allowBlank="1" showInputMessage="1" showErrorMessage="1" sqref="F10" xr:uid="{00000000-0002-0000-0100-000001000000}">
      <formula1>Měsíce</formula1>
    </dataValidation>
  </dataValidations>
  <pageMargins left="0.7" right="0.7" top="0.78740157499999996" bottom="0.78740157499999996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2000000}">
          <x14:formula1>
            <xm:f>Tabulky!$D$18:$F$18</xm:f>
          </x14:formula1>
          <xm:sqref>F26</xm:sqref>
        </x14:dataValidation>
        <x14:dataValidation type="list" allowBlank="1" showInputMessage="1" showErrorMessage="1" xr:uid="{00000000-0002-0000-0100-000003000000}">
          <x14:formula1>
            <xm:f>Tabulky!$B$27:$B$39</xm:f>
          </x14:formula1>
          <xm:sqref>E28</xm:sqref>
        </x14:dataValidation>
        <x14:dataValidation type="list" allowBlank="1" showInputMessage="1" showErrorMessage="1" xr:uid="{00000000-0002-0000-0100-000004000000}">
          <x14:formula1>
            <xm:f>Tabulky!$G$27:$G$36</xm:f>
          </x14:formula1>
          <xm:sqref>F28</xm:sqref>
        </x14:dataValidation>
        <x14:dataValidation type="list" allowBlank="1" showInputMessage="1" showErrorMessage="1" xr:uid="{00000000-0002-0000-0100-000005000000}">
          <x14:formula1>
            <xm:f>Tabulky!$O$5:$O$12</xm:f>
          </x14:formula1>
          <xm:sqref>E33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B2:L37"/>
  <sheetViews>
    <sheetView workbookViewId="0">
      <selection activeCell="E18" sqref="E18"/>
    </sheetView>
  </sheetViews>
  <sheetFormatPr baseColWidth="10" defaultColWidth="8.83203125" defaultRowHeight="15" x14ac:dyDescent="0.2"/>
  <cols>
    <col min="2" max="2" width="54" bestFit="1" customWidth="1"/>
    <col min="3" max="3" width="11.6640625" customWidth="1"/>
    <col min="4" max="4" width="10.5" customWidth="1"/>
    <col min="5" max="6" width="26.1640625" customWidth="1"/>
    <col min="7" max="7" width="13.6640625" customWidth="1"/>
    <col min="8" max="8" width="16.5" customWidth="1"/>
  </cols>
  <sheetData>
    <row r="2" spans="2:12" ht="16" thickBot="1" x14ac:dyDescent="0.25"/>
    <row r="3" spans="2:12" x14ac:dyDescent="0.2">
      <c r="B3" s="10" t="s">
        <v>54</v>
      </c>
      <c r="C3" s="11"/>
      <c r="D3" s="11"/>
      <c r="E3" s="11"/>
      <c r="F3" s="11"/>
      <c r="G3" s="11"/>
      <c r="H3" s="11"/>
      <c r="I3" s="11"/>
      <c r="J3" s="12"/>
      <c r="L3" t="s">
        <v>40</v>
      </c>
    </row>
    <row r="4" spans="2:12" x14ac:dyDescent="0.2">
      <c r="B4" s="2"/>
      <c r="C4" s="3"/>
      <c r="D4" s="3"/>
      <c r="E4" s="3"/>
      <c r="F4" s="3"/>
      <c r="G4" s="3"/>
      <c r="H4" s="3"/>
      <c r="I4" s="3"/>
      <c r="J4" s="4"/>
    </row>
    <row r="5" spans="2:12" ht="16" thickBot="1" x14ac:dyDescent="0.25">
      <c r="B5" s="5" t="s">
        <v>55</v>
      </c>
      <c r="C5" s="6"/>
      <c r="D5" s="6"/>
      <c r="E5" s="6"/>
      <c r="F5" s="6"/>
      <c r="G5" s="6"/>
      <c r="H5" s="41">
        <f>G10*G21*G30*G33*G37</f>
        <v>61.885645702272015</v>
      </c>
      <c r="I5" s="39" t="s">
        <v>41</v>
      </c>
      <c r="J5" s="7"/>
    </row>
    <row r="6" spans="2:12" ht="16" thickTop="1" x14ac:dyDescent="0.2"/>
    <row r="7" spans="2:12" ht="16" thickBot="1" x14ac:dyDescent="0.25"/>
    <row r="8" spans="2:12" ht="19.5" customHeight="1" thickBot="1" x14ac:dyDescent="0.25">
      <c r="B8" s="60" t="s">
        <v>42</v>
      </c>
      <c r="C8" s="61"/>
      <c r="D8" s="61"/>
      <c r="E8" s="61"/>
      <c r="F8" s="61"/>
      <c r="G8" s="62"/>
    </row>
    <row r="9" spans="2:12" ht="16" thickBot="1" x14ac:dyDescent="0.25">
      <c r="B9" s="63"/>
      <c r="C9" s="19"/>
      <c r="D9" s="19"/>
      <c r="E9" s="19" t="s">
        <v>104</v>
      </c>
      <c r="F9" s="19" t="s">
        <v>105</v>
      </c>
      <c r="G9" s="64"/>
    </row>
    <row r="10" spans="2:12" ht="16" thickBot="1" x14ac:dyDescent="0.25">
      <c r="B10" s="66" t="s">
        <v>43</v>
      </c>
      <c r="C10" s="67"/>
      <c r="D10" s="67"/>
      <c r="E10" s="19" t="s">
        <v>69</v>
      </c>
      <c r="F10" s="19" t="s">
        <v>18</v>
      </c>
      <c r="G10" s="65">
        <f>VLOOKUP(F10, tabulka, MATCH(E10, řádek, FALSE), FALSE)</f>
        <v>65.84</v>
      </c>
    </row>
    <row r="12" spans="2:12" ht="16" thickBot="1" x14ac:dyDescent="0.25"/>
    <row r="13" spans="2:12" ht="17" thickTop="1" thickBot="1" x14ac:dyDescent="0.25">
      <c r="B13" s="51" t="s">
        <v>22</v>
      </c>
      <c r="C13" s="52"/>
      <c r="D13" s="52"/>
      <c r="E13" s="52"/>
      <c r="F13" s="52"/>
      <c r="G13" s="53"/>
    </row>
    <row r="14" spans="2:12" ht="16" thickBot="1" x14ac:dyDescent="0.25">
      <c r="B14" s="2"/>
      <c r="C14" s="3"/>
      <c r="D14" s="3"/>
      <c r="E14" s="3"/>
      <c r="F14" s="3"/>
      <c r="G14" s="4"/>
    </row>
    <row r="15" spans="2:12" ht="31" thickBot="1" x14ac:dyDescent="0.25">
      <c r="B15" s="54" t="s">
        <v>36</v>
      </c>
      <c r="C15" s="37" t="s">
        <v>30</v>
      </c>
      <c r="D15" s="37" t="s">
        <v>27</v>
      </c>
      <c r="E15" s="37" t="s">
        <v>28</v>
      </c>
      <c r="F15" s="37" t="s">
        <v>32</v>
      </c>
      <c r="G15" s="55" t="s">
        <v>29</v>
      </c>
    </row>
    <row r="16" spans="2:12" ht="16" thickBot="1" x14ac:dyDescent="0.25">
      <c r="B16" s="14" t="s">
        <v>23</v>
      </c>
      <c r="C16" s="29">
        <v>1.96</v>
      </c>
      <c r="D16" s="29">
        <v>0.05</v>
      </c>
      <c r="E16" s="29">
        <v>6</v>
      </c>
      <c r="F16" s="29">
        <v>2</v>
      </c>
      <c r="G16" s="56">
        <f>(C16-(D16*E16))*F16</f>
        <v>3.32</v>
      </c>
    </row>
    <row r="17" spans="2:7" ht="16" thickBot="1" x14ac:dyDescent="0.25">
      <c r="B17" s="15" t="s">
        <v>24</v>
      </c>
      <c r="C17" s="30">
        <v>0</v>
      </c>
      <c r="D17" s="30">
        <v>0</v>
      </c>
      <c r="E17" s="30">
        <v>0</v>
      </c>
      <c r="F17" s="30">
        <v>0</v>
      </c>
      <c r="G17" s="56">
        <f t="shared" ref="G17:G19" si="0">(C17-(D17*E17))*F17</f>
        <v>0</v>
      </c>
    </row>
    <row r="18" spans="2:7" ht="16" thickBot="1" x14ac:dyDescent="0.25">
      <c r="B18" s="15" t="s">
        <v>25</v>
      </c>
      <c r="C18" s="30">
        <v>0</v>
      </c>
      <c r="D18" s="30">
        <v>0</v>
      </c>
      <c r="E18" s="30">
        <v>0</v>
      </c>
      <c r="F18" s="30">
        <v>0</v>
      </c>
      <c r="G18" s="56">
        <f t="shared" si="0"/>
        <v>0</v>
      </c>
    </row>
    <row r="19" spans="2:7" ht="16" thickBot="1" x14ac:dyDescent="0.25">
      <c r="B19" s="16" t="s">
        <v>26</v>
      </c>
      <c r="C19" s="31"/>
      <c r="D19" s="31"/>
      <c r="E19" s="31"/>
      <c r="F19" s="31"/>
      <c r="G19" s="57">
        <f t="shared" si="0"/>
        <v>0</v>
      </c>
    </row>
    <row r="20" spans="2:7" ht="16" thickBot="1" x14ac:dyDescent="0.25">
      <c r="B20" s="2"/>
      <c r="C20" s="3"/>
      <c r="D20" s="3"/>
      <c r="E20" s="3"/>
      <c r="F20" s="3"/>
      <c r="G20" s="58"/>
    </row>
    <row r="21" spans="2:7" ht="16" thickBot="1" x14ac:dyDescent="0.25">
      <c r="B21" s="8" t="s">
        <v>37</v>
      </c>
      <c r="C21" s="9"/>
      <c r="D21" s="9"/>
      <c r="E21" s="9"/>
      <c r="F21" s="9"/>
      <c r="G21" s="59">
        <f>SUM(G16:G19)</f>
        <v>3.32</v>
      </c>
    </row>
    <row r="22" spans="2:7" ht="16" thickTop="1" x14ac:dyDescent="0.2"/>
    <row r="23" spans="2:7" ht="16" thickBot="1" x14ac:dyDescent="0.25"/>
    <row r="24" spans="2:7" ht="16" thickBot="1" x14ac:dyDescent="0.25">
      <c r="B24" s="18" t="s">
        <v>38</v>
      </c>
      <c r="C24" s="19"/>
      <c r="D24" s="19"/>
      <c r="E24" s="19"/>
      <c r="F24" s="19"/>
      <c r="G24" s="32"/>
    </row>
    <row r="25" spans="2:7" ht="16" thickBot="1" x14ac:dyDescent="0.25">
      <c r="B25" s="26"/>
      <c r="C25" s="3"/>
      <c r="D25" s="3"/>
      <c r="E25" s="3"/>
      <c r="F25" s="3"/>
      <c r="G25" s="23"/>
    </row>
    <row r="26" spans="2:7" ht="16" thickBot="1" x14ac:dyDescent="0.25">
      <c r="B26" s="25" t="s">
        <v>33</v>
      </c>
      <c r="C26" s="11"/>
      <c r="D26" s="11"/>
      <c r="E26" s="99"/>
      <c r="F26" s="101">
        <v>3</v>
      </c>
      <c r="G26" s="22">
        <f>HLOOKUP(F26, počet, 2, FALSE)</f>
        <v>0.73</v>
      </c>
    </row>
    <row r="27" spans="2:7" ht="16" thickBot="1" x14ac:dyDescent="0.25">
      <c r="B27" s="26" t="s">
        <v>63</v>
      </c>
      <c r="C27" s="3"/>
      <c r="D27" s="3"/>
      <c r="E27" s="100"/>
      <c r="F27" s="100"/>
      <c r="G27" s="23">
        <v>0.9</v>
      </c>
    </row>
    <row r="28" spans="2:7" ht="16" thickBot="1" x14ac:dyDescent="0.25">
      <c r="B28" s="28" t="s">
        <v>35</v>
      </c>
      <c r="C28" s="13"/>
      <c r="D28" s="13"/>
      <c r="E28" s="101" t="s">
        <v>79</v>
      </c>
      <c r="F28" s="101" t="s">
        <v>91</v>
      </c>
      <c r="G28" s="24">
        <f>VLOOKUP(E28, druh, 5, FALSE)*VLOOKUP(F28, prvky, 4, FALSE)</f>
        <v>0.50400000000000011</v>
      </c>
    </row>
    <row r="29" spans="2:7" ht="16" thickBot="1" x14ac:dyDescent="0.25">
      <c r="B29" s="18"/>
      <c r="C29" s="19"/>
      <c r="D29" s="19"/>
      <c r="E29" s="19"/>
      <c r="F29" s="19"/>
      <c r="G29" s="20"/>
    </row>
    <row r="30" spans="2:7" ht="16" thickBot="1" x14ac:dyDescent="0.25">
      <c r="B30" s="18" t="s">
        <v>39</v>
      </c>
      <c r="C30" s="19"/>
      <c r="D30" s="19"/>
      <c r="E30" s="19"/>
      <c r="F30" s="19"/>
      <c r="G30" s="40">
        <f>G26*G27*G28</f>
        <v>0.33112800000000009</v>
      </c>
    </row>
    <row r="32" spans="2:7" ht="16" thickBot="1" x14ac:dyDescent="0.25"/>
    <row r="33" spans="2:7" ht="16" thickBot="1" x14ac:dyDescent="0.25">
      <c r="B33" s="18" t="s">
        <v>44</v>
      </c>
      <c r="C33" s="19"/>
      <c r="D33" s="19"/>
      <c r="E33" s="101" t="s">
        <v>13</v>
      </c>
      <c r="F33" s="101" t="s">
        <v>69</v>
      </c>
      <c r="G33" s="40">
        <f>VLOOKUP(E33,měsíc, (MATCH(F33, strana,FALSE)+1), FALSE)</f>
        <v>0.95</v>
      </c>
    </row>
    <row r="35" spans="2:7" ht="16" thickBot="1" x14ac:dyDescent="0.25"/>
    <row r="36" spans="2:7" ht="16" thickBot="1" x14ac:dyDescent="0.25">
      <c r="B36" s="18" t="s">
        <v>31</v>
      </c>
      <c r="C36" s="19"/>
      <c r="D36" s="19"/>
      <c r="E36" s="19"/>
      <c r="F36" s="19"/>
      <c r="G36" s="20"/>
    </row>
    <row r="37" spans="2:7" ht="16" thickBot="1" x14ac:dyDescent="0.25">
      <c r="G37" s="40">
        <v>0.9</v>
      </c>
    </row>
  </sheetData>
  <dataValidations count="2">
    <dataValidation type="list" allowBlank="1" showInputMessage="1" showErrorMessage="1" sqref="F10" xr:uid="{00000000-0002-0000-0200-000000000000}">
      <formula1>Měsíce</formula1>
    </dataValidation>
    <dataValidation type="list" allowBlank="1" showInputMessage="1" showErrorMessage="1" sqref="E10" xr:uid="{00000000-0002-0000-0200-000001000000}">
      <formula1>months</formula1>
    </dataValidation>
  </dataValidations>
  <pageMargins left="0.7" right="0.7" top="0.78740157499999996" bottom="0.78740157499999996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2000000}">
          <x14:formula1>
            <xm:f>Tabulky!$G$27:$G$36</xm:f>
          </x14:formula1>
          <xm:sqref>F28</xm:sqref>
        </x14:dataValidation>
        <x14:dataValidation type="list" allowBlank="1" showInputMessage="1" showErrorMessage="1" xr:uid="{00000000-0002-0000-0200-000003000000}">
          <x14:formula1>
            <xm:f>Tabulky!$B$27:$B$39</xm:f>
          </x14:formula1>
          <xm:sqref>E28</xm:sqref>
        </x14:dataValidation>
        <x14:dataValidation type="list" allowBlank="1" showInputMessage="1" showErrorMessage="1" xr:uid="{00000000-0002-0000-0200-000004000000}">
          <x14:formula1>
            <xm:f>Tabulky!$D$18:$F$18</xm:f>
          </x14:formula1>
          <xm:sqref>F26</xm:sqref>
        </x14:dataValidation>
        <x14:dataValidation type="list" allowBlank="1" showInputMessage="1" showErrorMessage="1" xr:uid="{00000000-0002-0000-0200-000005000000}">
          <x14:formula1>
            <xm:f>Tabulky!$O$5:$O$12</xm:f>
          </x14:formula1>
          <xm:sqref>E33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</sheetPr>
  <dimension ref="B2:L37"/>
  <sheetViews>
    <sheetView workbookViewId="0">
      <selection activeCell="I19" sqref="I19"/>
    </sheetView>
  </sheetViews>
  <sheetFormatPr baseColWidth="10" defaultColWidth="8.83203125" defaultRowHeight="15" x14ac:dyDescent="0.2"/>
  <cols>
    <col min="2" max="2" width="56.33203125" bestFit="1" customWidth="1"/>
    <col min="3" max="3" width="11.6640625" customWidth="1"/>
    <col min="4" max="4" width="10.5" customWidth="1"/>
    <col min="5" max="6" width="26.1640625" customWidth="1"/>
    <col min="7" max="7" width="13.6640625" customWidth="1"/>
    <col min="8" max="8" width="16.5" customWidth="1"/>
  </cols>
  <sheetData>
    <row r="2" spans="2:12" ht="16" thickBot="1" x14ac:dyDescent="0.25"/>
    <row r="3" spans="2:12" x14ac:dyDescent="0.2">
      <c r="B3" s="10" t="s">
        <v>48</v>
      </c>
      <c r="C3" s="11"/>
      <c r="D3" s="11"/>
      <c r="E3" s="11"/>
      <c r="F3" s="11"/>
      <c r="G3" s="11"/>
      <c r="H3" s="11"/>
      <c r="I3" s="11"/>
      <c r="J3" s="12"/>
      <c r="L3" t="s">
        <v>40</v>
      </c>
    </row>
    <row r="4" spans="2:12" x14ac:dyDescent="0.2">
      <c r="B4" s="2"/>
      <c r="C4" s="3"/>
      <c r="D4" s="3"/>
      <c r="E4" s="3"/>
      <c r="F4" s="3"/>
      <c r="G4" s="3"/>
      <c r="H4" s="3"/>
      <c r="I4" s="3"/>
      <c r="J4" s="4"/>
    </row>
    <row r="5" spans="2:12" ht="16" thickBot="1" x14ac:dyDescent="0.25">
      <c r="B5" s="5" t="s">
        <v>49</v>
      </c>
      <c r="C5" s="6"/>
      <c r="D5" s="6"/>
      <c r="E5" s="6"/>
      <c r="F5" s="6"/>
      <c r="G5" s="6"/>
      <c r="H5" s="41">
        <f>G10*G21*G30*G33*G37</f>
        <v>0</v>
      </c>
      <c r="I5" s="39" t="s">
        <v>41</v>
      </c>
      <c r="J5" s="7"/>
    </row>
    <row r="6" spans="2:12" ht="16" thickTop="1" x14ac:dyDescent="0.2"/>
    <row r="7" spans="2:12" ht="16" thickBot="1" x14ac:dyDescent="0.25"/>
    <row r="8" spans="2:12" ht="19.5" customHeight="1" thickBot="1" x14ac:dyDescent="0.25">
      <c r="B8" s="18" t="s">
        <v>42</v>
      </c>
      <c r="C8" s="19"/>
      <c r="D8" s="19"/>
      <c r="E8" s="19"/>
      <c r="F8" s="19"/>
      <c r="G8" s="20"/>
    </row>
    <row r="9" spans="2:12" ht="16" thickBot="1" x14ac:dyDescent="0.25">
      <c r="B9" s="18"/>
      <c r="C9" s="19"/>
      <c r="D9" s="19"/>
      <c r="E9" s="19" t="s">
        <v>104</v>
      </c>
      <c r="F9" s="19" t="s">
        <v>105</v>
      </c>
      <c r="G9" s="20"/>
    </row>
    <row r="10" spans="2:12" ht="16" thickBot="1" x14ac:dyDescent="0.25">
      <c r="B10" s="18" t="s">
        <v>43</v>
      </c>
      <c r="C10" s="19"/>
      <c r="D10" s="19"/>
      <c r="E10" s="19" t="s">
        <v>70</v>
      </c>
      <c r="F10" s="19" t="s">
        <v>18</v>
      </c>
      <c r="G10" s="40">
        <f>VLOOKUP(F10, tabulka, MATCH(E10, řádek, FALSE), FALSE)</f>
        <v>84.33</v>
      </c>
    </row>
    <row r="12" spans="2:12" ht="16" thickBot="1" x14ac:dyDescent="0.25"/>
    <row r="13" spans="2:12" ht="16" thickBot="1" x14ac:dyDescent="0.25">
      <c r="B13" s="18" t="s">
        <v>22</v>
      </c>
      <c r="C13" s="19"/>
      <c r="D13" s="19"/>
      <c r="E13" s="19"/>
      <c r="F13" s="19"/>
      <c r="G13" s="20"/>
    </row>
    <row r="14" spans="2:12" ht="16" thickBot="1" x14ac:dyDescent="0.25">
      <c r="B14" s="26"/>
      <c r="C14" s="3"/>
      <c r="D14" s="3"/>
      <c r="E14" s="3"/>
      <c r="F14" s="3"/>
      <c r="G14" s="27"/>
    </row>
    <row r="15" spans="2:12" ht="31" thickBot="1" x14ac:dyDescent="0.25">
      <c r="B15" s="36" t="s">
        <v>36</v>
      </c>
      <c r="C15" s="37" t="s">
        <v>30</v>
      </c>
      <c r="D15" s="37" t="s">
        <v>27</v>
      </c>
      <c r="E15" s="37" t="s">
        <v>28</v>
      </c>
      <c r="F15" s="37" t="s">
        <v>32</v>
      </c>
      <c r="G15" s="38" t="s">
        <v>29</v>
      </c>
    </row>
    <row r="16" spans="2:12" ht="16" thickBot="1" x14ac:dyDescent="0.25">
      <c r="B16" s="22" t="s">
        <v>23</v>
      </c>
      <c r="C16" s="29">
        <v>0</v>
      </c>
      <c r="D16" s="29">
        <v>0</v>
      </c>
      <c r="E16" s="29">
        <v>0</v>
      </c>
      <c r="F16" s="29">
        <v>0</v>
      </c>
      <c r="G16" s="33">
        <f>(C16-(D16*E16))*F16</f>
        <v>0</v>
      </c>
    </row>
    <row r="17" spans="2:7" ht="16" thickBot="1" x14ac:dyDescent="0.25">
      <c r="B17" s="23" t="s">
        <v>24</v>
      </c>
      <c r="C17" s="30">
        <v>0</v>
      </c>
      <c r="D17" s="30">
        <v>0</v>
      </c>
      <c r="E17" s="30">
        <v>0</v>
      </c>
      <c r="F17" s="30">
        <v>0</v>
      </c>
      <c r="G17" s="33">
        <f t="shared" ref="G17:G19" si="0">(C17-(D17*E17))*F17</f>
        <v>0</v>
      </c>
    </row>
    <row r="18" spans="2:7" ht="16" thickBot="1" x14ac:dyDescent="0.25">
      <c r="B18" s="23" t="s">
        <v>25</v>
      </c>
      <c r="C18" s="30">
        <v>0</v>
      </c>
      <c r="D18" s="30">
        <v>0</v>
      </c>
      <c r="E18" s="30">
        <v>0</v>
      </c>
      <c r="F18" s="30">
        <v>0</v>
      </c>
      <c r="G18" s="33">
        <f t="shared" si="0"/>
        <v>0</v>
      </c>
    </row>
    <row r="19" spans="2:7" ht="16" thickBot="1" x14ac:dyDescent="0.25">
      <c r="B19" s="24" t="s">
        <v>26</v>
      </c>
      <c r="C19" s="31"/>
      <c r="D19" s="31"/>
      <c r="E19" s="31"/>
      <c r="F19" s="31"/>
      <c r="G19" s="42">
        <f t="shared" si="0"/>
        <v>0</v>
      </c>
    </row>
    <row r="20" spans="2:7" ht="16" thickBot="1" x14ac:dyDescent="0.25">
      <c r="B20" s="26"/>
      <c r="C20" s="3"/>
      <c r="D20" s="3"/>
      <c r="E20" s="3"/>
      <c r="F20" s="3"/>
      <c r="G20" s="23"/>
    </row>
    <row r="21" spans="2:7" ht="16" thickBot="1" x14ac:dyDescent="0.25">
      <c r="B21" s="18" t="s">
        <v>37</v>
      </c>
      <c r="C21" s="19"/>
      <c r="D21" s="19"/>
      <c r="E21" s="19"/>
      <c r="F21" s="19"/>
      <c r="G21" s="40">
        <f>SUM(G16:G19)</f>
        <v>0</v>
      </c>
    </row>
    <row r="23" spans="2:7" ht="16" thickBot="1" x14ac:dyDescent="0.25"/>
    <row r="24" spans="2:7" ht="16" thickBot="1" x14ac:dyDescent="0.25">
      <c r="B24" s="18" t="s">
        <v>38</v>
      </c>
      <c r="C24" s="19"/>
      <c r="D24" s="19"/>
      <c r="E24" s="19"/>
      <c r="F24" s="19"/>
      <c r="G24" s="32"/>
    </row>
    <row r="25" spans="2:7" ht="16" thickBot="1" x14ac:dyDescent="0.25">
      <c r="B25" s="26"/>
      <c r="C25" s="3"/>
      <c r="D25" s="3"/>
      <c r="E25" s="3"/>
      <c r="F25" s="3"/>
      <c r="G25" s="23"/>
    </row>
    <row r="26" spans="2:7" ht="16" thickBot="1" x14ac:dyDescent="0.25">
      <c r="B26" s="25" t="s">
        <v>33</v>
      </c>
      <c r="C26" s="11"/>
      <c r="D26" s="11"/>
      <c r="E26" s="99"/>
      <c r="F26" s="101">
        <v>3</v>
      </c>
      <c r="G26" s="22">
        <f>HLOOKUP(F26, počet, 2, FALSE)</f>
        <v>0.73</v>
      </c>
    </row>
    <row r="27" spans="2:7" ht="16" thickBot="1" x14ac:dyDescent="0.25">
      <c r="B27" s="26" t="s">
        <v>63</v>
      </c>
      <c r="C27" s="3"/>
      <c r="D27" s="3"/>
      <c r="E27" s="100"/>
      <c r="F27" s="100"/>
      <c r="G27" s="23">
        <v>0.9</v>
      </c>
    </row>
    <row r="28" spans="2:7" ht="16" thickBot="1" x14ac:dyDescent="0.25">
      <c r="B28" s="28" t="s">
        <v>35</v>
      </c>
      <c r="C28" s="13"/>
      <c r="D28" s="13"/>
      <c r="E28" s="101" t="s">
        <v>79</v>
      </c>
      <c r="F28" s="101" t="s">
        <v>91</v>
      </c>
      <c r="G28" s="24">
        <f>VLOOKUP(E28, druh, 5, FALSE)*VLOOKUP(F28, prvky, 4, FALSE)</f>
        <v>0.50400000000000011</v>
      </c>
    </row>
    <row r="29" spans="2:7" ht="16" thickBot="1" x14ac:dyDescent="0.25">
      <c r="B29" s="18"/>
      <c r="C29" s="19"/>
      <c r="D29" s="19"/>
      <c r="E29" s="19"/>
      <c r="F29" s="19"/>
      <c r="G29" s="20"/>
    </row>
    <row r="30" spans="2:7" ht="16" thickBot="1" x14ac:dyDescent="0.25">
      <c r="B30" s="18" t="s">
        <v>39</v>
      </c>
      <c r="C30" s="19"/>
      <c r="D30" s="19"/>
      <c r="E30" s="19"/>
      <c r="F30" s="19"/>
      <c r="G30" s="40">
        <f>G26*G27*G28</f>
        <v>0.33112800000000009</v>
      </c>
    </row>
    <row r="32" spans="2:7" ht="16" thickBot="1" x14ac:dyDescent="0.25"/>
    <row r="33" spans="2:7" ht="16" thickBot="1" x14ac:dyDescent="0.25">
      <c r="B33" s="18" t="s">
        <v>44</v>
      </c>
      <c r="C33" s="19"/>
      <c r="D33" s="19"/>
      <c r="E33" s="101" t="s">
        <v>18</v>
      </c>
      <c r="F33" s="101" t="s">
        <v>70</v>
      </c>
      <c r="G33" s="40">
        <f>VLOOKUP(E33,měsíc, (MATCH(F33, strana,FALSE)+1), FALSE)</f>
        <v>0.73</v>
      </c>
    </row>
    <row r="35" spans="2:7" ht="16" thickBot="1" x14ac:dyDescent="0.25"/>
    <row r="36" spans="2:7" ht="16" thickBot="1" x14ac:dyDescent="0.25">
      <c r="B36" s="18" t="s">
        <v>31</v>
      </c>
      <c r="C36" s="19"/>
      <c r="D36" s="19"/>
      <c r="E36" s="19"/>
      <c r="F36" s="19"/>
      <c r="G36" s="20"/>
    </row>
    <row r="37" spans="2:7" ht="16" thickBot="1" x14ac:dyDescent="0.25">
      <c r="G37" s="40">
        <v>0.9</v>
      </c>
    </row>
  </sheetData>
  <dataValidations count="2">
    <dataValidation type="list" allowBlank="1" showInputMessage="1" showErrorMessage="1" sqref="F10" xr:uid="{00000000-0002-0000-0300-000000000000}">
      <formula1>Měsíce</formula1>
    </dataValidation>
    <dataValidation type="list" allowBlank="1" showInputMessage="1" showErrorMessage="1" sqref="E10" xr:uid="{00000000-0002-0000-0300-000001000000}">
      <formula1>months</formula1>
    </dataValidation>
  </dataValidations>
  <pageMargins left="0.7" right="0.7" top="0.78740157499999996" bottom="0.78740157499999996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2000000}">
          <x14:formula1>
            <xm:f>Tabulky!$G$27:$G$36</xm:f>
          </x14:formula1>
          <xm:sqref>F28</xm:sqref>
        </x14:dataValidation>
        <x14:dataValidation type="list" allowBlank="1" showInputMessage="1" showErrorMessage="1" xr:uid="{00000000-0002-0000-0300-000003000000}">
          <x14:formula1>
            <xm:f>Tabulky!$B$27:$B$39</xm:f>
          </x14:formula1>
          <xm:sqref>E28</xm:sqref>
        </x14:dataValidation>
        <x14:dataValidation type="list" allowBlank="1" showInputMessage="1" showErrorMessage="1" xr:uid="{00000000-0002-0000-0300-000004000000}">
          <x14:formula1>
            <xm:f>Tabulky!$D$18:$F$18</xm:f>
          </x14:formula1>
          <xm:sqref>F26</xm:sqref>
        </x14:dataValidation>
        <x14:dataValidation type="list" allowBlank="1" showInputMessage="1" showErrorMessage="1" xr:uid="{00000000-0002-0000-0300-000005000000}">
          <x14:formula1>
            <xm:f>Tabulky!$O$5:$O$12</xm:f>
          </x14:formula1>
          <xm:sqref>E33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</sheetPr>
  <dimension ref="B2:L37"/>
  <sheetViews>
    <sheetView workbookViewId="0">
      <selection activeCell="L22" sqref="L22"/>
    </sheetView>
  </sheetViews>
  <sheetFormatPr baseColWidth="10" defaultColWidth="8.83203125" defaultRowHeight="15" x14ac:dyDescent="0.2"/>
  <cols>
    <col min="2" max="2" width="52" bestFit="1" customWidth="1"/>
    <col min="3" max="3" width="11.6640625" customWidth="1"/>
    <col min="4" max="4" width="10.5" customWidth="1"/>
    <col min="5" max="6" width="26" customWidth="1"/>
    <col min="7" max="7" width="13.6640625" customWidth="1"/>
    <col min="8" max="8" width="16.5" customWidth="1"/>
  </cols>
  <sheetData>
    <row r="2" spans="2:12" ht="16" thickBot="1" x14ac:dyDescent="0.25"/>
    <row r="3" spans="2:12" x14ac:dyDescent="0.2">
      <c r="B3" s="10" t="s">
        <v>50</v>
      </c>
      <c r="C3" s="11"/>
      <c r="D3" s="11"/>
      <c r="E3" s="11"/>
      <c r="F3" s="11"/>
      <c r="G3" s="11"/>
      <c r="H3" s="11"/>
      <c r="I3" s="11"/>
      <c r="J3" s="12"/>
      <c r="L3" t="s">
        <v>40</v>
      </c>
    </row>
    <row r="4" spans="2:12" x14ac:dyDescent="0.2">
      <c r="B4" s="2"/>
      <c r="C4" s="3"/>
      <c r="D4" s="3"/>
      <c r="E4" s="3"/>
      <c r="F4" s="3"/>
      <c r="G4" s="3"/>
      <c r="H4" s="3"/>
      <c r="I4" s="3"/>
      <c r="J4" s="4"/>
    </row>
    <row r="5" spans="2:12" ht="16" thickBot="1" x14ac:dyDescent="0.25">
      <c r="B5" s="5" t="s">
        <v>51</v>
      </c>
      <c r="C5" s="6"/>
      <c r="D5" s="6"/>
      <c r="E5" s="6"/>
      <c r="F5" s="6"/>
      <c r="G5" s="6"/>
      <c r="H5" s="41">
        <f>G10*G21*G30*G33*G37</f>
        <v>0</v>
      </c>
      <c r="I5" s="39" t="s">
        <v>41</v>
      </c>
      <c r="J5" s="7"/>
    </row>
    <row r="6" spans="2:12" ht="16" thickTop="1" x14ac:dyDescent="0.2"/>
    <row r="7" spans="2:12" ht="16" thickBot="1" x14ac:dyDescent="0.25"/>
    <row r="8" spans="2:12" ht="19.5" customHeight="1" thickBot="1" x14ac:dyDescent="0.25">
      <c r="B8" s="18" t="s">
        <v>42</v>
      </c>
      <c r="C8" s="19"/>
      <c r="D8" s="19"/>
      <c r="E8" s="19"/>
      <c r="F8" s="19"/>
      <c r="G8" s="20"/>
    </row>
    <row r="9" spans="2:12" ht="16" thickBot="1" x14ac:dyDescent="0.25">
      <c r="B9" s="18"/>
      <c r="C9" s="19"/>
      <c r="D9" s="19"/>
      <c r="E9" s="19" t="s">
        <v>104</v>
      </c>
      <c r="F9" s="19" t="s">
        <v>105</v>
      </c>
      <c r="G9" s="20"/>
    </row>
    <row r="10" spans="2:12" ht="16" thickBot="1" x14ac:dyDescent="0.25">
      <c r="B10" s="18" t="s">
        <v>43</v>
      </c>
      <c r="C10" s="19"/>
      <c r="D10" s="19"/>
      <c r="E10" s="19" t="s">
        <v>71</v>
      </c>
      <c r="F10" s="19" t="s">
        <v>18</v>
      </c>
      <c r="G10" s="40">
        <f>VLOOKUP(F10, tabulka, MATCH(E10, řádek, FALSE), FALSE)</f>
        <v>88.42</v>
      </c>
    </row>
    <row r="12" spans="2:12" ht="16" thickBot="1" x14ac:dyDescent="0.25"/>
    <row r="13" spans="2:12" ht="16" thickBot="1" x14ac:dyDescent="0.25">
      <c r="B13" s="18" t="s">
        <v>22</v>
      </c>
      <c r="C13" s="19"/>
      <c r="D13" s="19"/>
      <c r="E13" s="19"/>
      <c r="F13" s="19"/>
      <c r="G13" s="20"/>
    </row>
    <row r="14" spans="2:12" ht="16" thickBot="1" x14ac:dyDescent="0.25">
      <c r="B14" s="26"/>
      <c r="C14" s="3"/>
      <c r="D14" s="3"/>
      <c r="E14" s="3"/>
      <c r="F14" s="3"/>
      <c r="G14" s="27"/>
    </row>
    <row r="15" spans="2:12" ht="31" thickBot="1" x14ac:dyDescent="0.25">
      <c r="B15" s="36" t="s">
        <v>36</v>
      </c>
      <c r="C15" s="37" t="s">
        <v>30</v>
      </c>
      <c r="D15" s="37" t="s">
        <v>27</v>
      </c>
      <c r="E15" s="37" t="s">
        <v>28</v>
      </c>
      <c r="F15" s="37" t="s">
        <v>32</v>
      </c>
      <c r="G15" s="38" t="s">
        <v>29</v>
      </c>
    </row>
    <row r="16" spans="2:12" ht="16" thickBot="1" x14ac:dyDescent="0.25">
      <c r="B16" s="22" t="s">
        <v>23</v>
      </c>
      <c r="C16" s="29">
        <v>0</v>
      </c>
      <c r="D16" s="29">
        <v>0</v>
      </c>
      <c r="E16" s="29">
        <v>0</v>
      </c>
      <c r="F16" s="29">
        <v>2</v>
      </c>
      <c r="G16" s="33">
        <f>(C16-(D16*E16))*F16</f>
        <v>0</v>
      </c>
    </row>
    <row r="17" spans="2:7" ht="16" thickBot="1" x14ac:dyDescent="0.25">
      <c r="B17" s="23" t="s">
        <v>24</v>
      </c>
      <c r="C17" s="30">
        <v>0</v>
      </c>
      <c r="D17" s="30">
        <v>0</v>
      </c>
      <c r="E17" s="30">
        <v>0</v>
      </c>
      <c r="F17" s="30">
        <v>0</v>
      </c>
      <c r="G17" s="33">
        <f t="shared" ref="G17:G19" si="0">(C17-(D17*E17))*F17</f>
        <v>0</v>
      </c>
    </row>
    <row r="18" spans="2:7" ht="16" thickBot="1" x14ac:dyDescent="0.25">
      <c r="B18" s="23" t="s">
        <v>25</v>
      </c>
      <c r="C18" s="30">
        <v>0</v>
      </c>
      <c r="D18" s="30">
        <v>0</v>
      </c>
      <c r="E18" s="30">
        <v>0</v>
      </c>
      <c r="F18" s="30">
        <v>0</v>
      </c>
      <c r="G18" s="33">
        <f t="shared" si="0"/>
        <v>0</v>
      </c>
    </row>
    <row r="19" spans="2:7" ht="16" thickBot="1" x14ac:dyDescent="0.25">
      <c r="B19" s="24" t="s">
        <v>26</v>
      </c>
      <c r="C19" s="31"/>
      <c r="D19" s="31"/>
      <c r="E19" s="31"/>
      <c r="F19" s="31"/>
      <c r="G19" s="42">
        <f t="shared" si="0"/>
        <v>0</v>
      </c>
    </row>
    <row r="20" spans="2:7" ht="16" thickBot="1" x14ac:dyDescent="0.25">
      <c r="B20" s="26"/>
      <c r="C20" s="3"/>
      <c r="D20" s="3"/>
      <c r="E20" s="3"/>
      <c r="F20" s="3"/>
      <c r="G20" s="23"/>
    </row>
    <row r="21" spans="2:7" ht="16" thickBot="1" x14ac:dyDescent="0.25">
      <c r="B21" s="18" t="s">
        <v>37</v>
      </c>
      <c r="C21" s="19"/>
      <c r="D21" s="19"/>
      <c r="E21" s="19"/>
      <c r="F21" s="19"/>
      <c r="G21" s="40">
        <f>SUM(G16:G19)</f>
        <v>0</v>
      </c>
    </row>
    <row r="23" spans="2:7" ht="16" thickBot="1" x14ac:dyDescent="0.25"/>
    <row r="24" spans="2:7" ht="16" thickBot="1" x14ac:dyDescent="0.25">
      <c r="B24" s="18" t="s">
        <v>38</v>
      </c>
      <c r="C24" s="19"/>
      <c r="D24" s="19"/>
      <c r="E24" s="19"/>
      <c r="F24" s="19"/>
      <c r="G24" s="32"/>
    </row>
    <row r="25" spans="2:7" ht="16" thickBot="1" x14ac:dyDescent="0.25">
      <c r="B25" s="26"/>
      <c r="C25" s="3"/>
      <c r="D25" s="3"/>
      <c r="E25" s="3"/>
      <c r="F25" s="3"/>
      <c r="G25" s="23"/>
    </row>
    <row r="26" spans="2:7" ht="16" thickBot="1" x14ac:dyDescent="0.25">
      <c r="B26" s="25" t="s">
        <v>33</v>
      </c>
      <c r="C26" s="11"/>
      <c r="D26" s="11"/>
      <c r="E26" s="99"/>
      <c r="F26" s="101">
        <v>3</v>
      </c>
      <c r="G26" s="22">
        <f>HLOOKUP(F26, počet, 2, FALSE)</f>
        <v>0.73</v>
      </c>
    </row>
    <row r="27" spans="2:7" ht="16" thickBot="1" x14ac:dyDescent="0.25">
      <c r="B27" s="26" t="s">
        <v>63</v>
      </c>
      <c r="C27" s="3"/>
      <c r="D27" s="3"/>
      <c r="E27" s="100"/>
      <c r="F27" s="100"/>
      <c r="G27" s="23">
        <v>0.9</v>
      </c>
    </row>
    <row r="28" spans="2:7" ht="16" thickBot="1" x14ac:dyDescent="0.25">
      <c r="B28" s="28" t="s">
        <v>35</v>
      </c>
      <c r="C28" s="13"/>
      <c r="D28" s="13"/>
      <c r="E28" s="101" t="s">
        <v>79</v>
      </c>
      <c r="F28" s="101" t="s">
        <v>91</v>
      </c>
      <c r="G28" s="24">
        <f>VLOOKUP(E28, druh, 5, FALSE)*VLOOKUP(F28, prvky, 4, FALSE)</f>
        <v>0.50400000000000011</v>
      </c>
    </row>
    <row r="29" spans="2:7" ht="16" thickBot="1" x14ac:dyDescent="0.25">
      <c r="B29" s="18"/>
      <c r="C29" s="19"/>
      <c r="D29" s="19"/>
      <c r="E29" s="19"/>
      <c r="F29" s="19"/>
      <c r="G29" s="20"/>
    </row>
    <row r="30" spans="2:7" ht="16" thickBot="1" x14ac:dyDescent="0.25">
      <c r="B30" s="18" t="s">
        <v>39</v>
      </c>
      <c r="C30" s="19"/>
      <c r="D30" s="19"/>
      <c r="E30" s="19"/>
      <c r="F30" s="19"/>
      <c r="G30" s="40">
        <f>G26*G27*G28</f>
        <v>0.33112800000000009</v>
      </c>
    </row>
    <row r="32" spans="2:7" ht="16" thickBot="1" x14ac:dyDescent="0.25"/>
    <row r="33" spans="2:7" ht="16" thickBot="1" x14ac:dyDescent="0.25">
      <c r="B33" s="18" t="s">
        <v>44</v>
      </c>
      <c r="C33" s="19"/>
      <c r="D33" s="19"/>
      <c r="E33" s="101" t="s">
        <v>18</v>
      </c>
      <c r="F33" s="101" t="s">
        <v>71</v>
      </c>
      <c r="G33" s="40">
        <f>VLOOKUP(E33,měsíc, (MATCH(F33, strana,FALSE)+1), FALSE)</f>
        <v>0.67</v>
      </c>
    </row>
    <row r="35" spans="2:7" ht="16" thickBot="1" x14ac:dyDescent="0.25"/>
    <row r="36" spans="2:7" ht="16" thickBot="1" x14ac:dyDescent="0.25">
      <c r="B36" s="18" t="s">
        <v>31</v>
      </c>
      <c r="C36" s="19"/>
      <c r="D36" s="19"/>
      <c r="E36" s="19"/>
      <c r="F36" s="19"/>
      <c r="G36" s="20"/>
    </row>
    <row r="37" spans="2:7" ht="16" thickBot="1" x14ac:dyDescent="0.25">
      <c r="G37" s="40">
        <v>0.9</v>
      </c>
    </row>
  </sheetData>
  <dataValidations count="2">
    <dataValidation type="list" allowBlank="1" showInputMessage="1" showErrorMessage="1" sqref="F10" xr:uid="{00000000-0002-0000-0400-000000000000}">
      <formula1>Měsíce</formula1>
    </dataValidation>
    <dataValidation type="list" allowBlank="1" showInputMessage="1" showErrorMessage="1" sqref="E10" xr:uid="{00000000-0002-0000-0400-000001000000}">
      <formula1>months</formula1>
    </dataValidation>
  </dataValidations>
  <pageMargins left="0.7" right="0.7" top="0.78740157499999996" bottom="0.78740157499999996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400-000002000000}">
          <x14:formula1>
            <xm:f>Tabulky!$G$27:$G$36</xm:f>
          </x14:formula1>
          <xm:sqref>F28</xm:sqref>
        </x14:dataValidation>
        <x14:dataValidation type="list" allowBlank="1" showInputMessage="1" showErrorMessage="1" xr:uid="{00000000-0002-0000-0400-000003000000}">
          <x14:formula1>
            <xm:f>Tabulky!$B$27:$B$39</xm:f>
          </x14:formula1>
          <xm:sqref>E28</xm:sqref>
        </x14:dataValidation>
        <x14:dataValidation type="list" allowBlank="1" showInputMessage="1" showErrorMessage="1" xr:uid="{00000000-0002-0000-0400-000004000000}">
          <x14:formula1>
            <xm:f>Tabulky!$D$18:$F$18</xm:f>
          </x14:formula1>
          <xm:sqref>F26</xm:sqref>
        </x14:dataValidation>
        <x14:dataValidation type="list" allowBlank="1" showInputMessage="1" showErrorMessage="1" xr:uid="{00000000-0002-0000-0400-000005000000}">
          <x14:formula1>
            <xm:f>Tabulky!$O$5:$O$12</xm:f>
          </x14:formula1>
          <xm:sqref>E33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389629810485"/>
  </sheetPr>
  <dimension ref="B2:L37"/>
  <sheetViews>
    <sheetView workbookViewId="0">
      <selection activeCell="F16" sqref="F16"/>
    </sheetView>
  </sheetViews>
  <sheetFormatPr baseColWidth="10" defaultColWidth="8.83203125" defaultRowHeight="15" x14ac:dyDescent="0.2"/>
  <cols>
    <col min="2" max="2" width="52" bestFit="1" customWidth="1"/>
    <col min="3" max="3" width="11.6640625" customWidth="1"/>
    <col min="4" max="4" width="10.5" customWidth="1"/>
    <col min="5" max="6" width="26.1640625" customWidth="1"/>
    <col min="7" max="7" width="13.6640625" customWidth="1"/>
    <col min="8" max="8" width="16.5" customWidth="1"/>
  </cols>
  <sheetData>
    <row r="2" spans="2:12" ht="16" thickBot="1" x14ac:dyDescent="0.25"/>
    <row r="3" spans="2:12" x14ac:dyDescent="0.2">
      <c r="B3" s="10" t="s">
        <v>52</v>
      </c>
      <c r="C3" s="11"/>
      <c r="D3" s="11"/>
      <c r="E3" s="11"/>
      <c r="F3" s="11"/>
      <c r="G3" s="11"/>
      <c r="H3" s="11"/>
      <c r="I3" s="11"/>
      <c r="J3" s="12"/>
      <c r="L3" t="s">
        <v>40</v>
      </c>
    </row>
    <row r="4" spans="2:12" x14ac:dyDescent="0.2">
      <c r="B4" s="2"/>
      <c r="C4" s="3"/>
      <c r="D4" s="3"/>
      <c r="E4" s="3"/>
      <c r="F4" s="3"/>
      <c r="G4" s="3"/>
      <c r="H4" s="3"/>
      <c r="I4" s="3"/>
      <c r="J4" s="4"/>
    </row>
    <row r="5" spans="2:12" ht="16" thickBot="1" x14ac:dyDescent="0.25">
      <c r="B5" s="5" t="s">
        <v>53</v>
      </c>
      <c r="C5" s="6"/>
      <c r="D5" s="6"/>
      <c r="E5" s="6"/>
      <c r="F5" s="6"/>
      <c r="G5" s="6"/>
      <c r="H5" s="41">
        <f>G10*G21*G30*G33*G37</f>
        <v>0</v>
      </c>
      <c r="I5" s="39" t="s">
        <v>41</v>
      </c>
      <c r="J5" s="7"/>
    </row>
    <row r="6" spans="2:12" ht="16" thickTop="1" x14ac:dyDescent="0.2"/>
    <row r="7" spans="2:12" ht="16" thickBot="1" x14ac:dyDescent="0.25"/>
    <row r="8" spans="2:12" ht="19.5" customHeight="1" thickBot="1" x14ac:dyDescent="0.25">
      <c r="B8" s="18" t="s">
        <v>42</v>
      </c>
      <c r="C8" s="19"/>
      <c r="D8" s="19"/>
      <c r="E8" s="19"/>
      <c r="F8" s="19"/>
      <c r="G8" s="20"/>
    </row>
    <row r="9" spans="2:12" ht="16" thickBot="1" x14ac:dyDescent="0.25">
      <c r="B9" s="18"/>
      <c r="C9" s="19"/>
      <c r="D9" s="19"/>
      <c r="E9" s="19" t="s">
        <v>104</v>
      </c>
      <c r="F9" s="19" t="s">
        <v>105</v>
      </c>
      <c r="G9" s="20"/>
    </row>
    <row r="10" spans="2:12" ht="16" thickBot="1" x14ac:dyDescent="0.25">
      <c r="B10" s="18" t="s">
        <v>43</v>
      </c>
      <c r="C10" s="19"/>
      <c r="D10" s="19"/>
      <c r="E10" s="19" t="s">
        <v>70</v>
      </c>
      <c r="F10" s="19" t="s">
        <v>18</v>
      </c>
      <c r="G10" s="40">
        <f>VLOOKUP(F10, tabulka, MATCH(E10, řádek, FALSE), FALSE)</f>
        <v>84.33</v>
      </c>
    </row>
    <row r="12" spans="2:12" ht="16" thickBot="1" x14ac:dyDescent="0.25"/>
    <row r="13" spans="2:12" ht="16" thickBot="1" x14ac:dyDescent="0.25">
      <c r="B13" s="18" t="s">
        <v>22</v>
      </c>
      <c r="C13" s="19"/>
      <c r="D13" s="19"/>
      <c r="E13" s="19"/>
      <c r="F13" s="19"/>
      <c r="G13" s="20"/>
    </row>
    <row r="14" spans="2:12" ht="16" thickBot="1" x14ac:dyDescent="0.25">
      <c r="B14" s="26"/>
      <c r="C14" s="3"/>
      <c r="D14" s="3"/>
      <c r="E14" s="3"/>
      <c r="F14" s="3"/>
      <c r="G14" s="27"/>
    </row>
    <row r="15" spans="2:12" ht="31" thickBot="1" x14ac:dyDescent="0.25">
      <c r="B15" s="36" t="s">
        <v>36</v>
      </c>
      <c r="C15" s="37" t="s">
        <v>30</v>
      </c>
      <c r="D15" s="37" t="s">
        <v>27</v>
      </c>
      <c r="E15" s="37" t="s">
        <v>28</v>
      </c>
      <c r="F15" s="37" t="s">
        <v>32</v>
      </c>
      <c r="G15" s="38" t="s">
        <v>29</v>
      </c>
    </row>
    <row r="16" spans="2:12" ht="16" thickBot="1" x14ac:dyDescent="0.25">
      <c r="B16" s="22" t="s">
        <v>23</v>
      </c>
      <c r="C16" s="29">
        <v>0</v>
      </c>
      <c r="D16" s="29">
        <v>0</v>
      </c>
      <c r="E16" s="29">
        <v>0</v>
      </c>
      <c r="F16" s="29">
        <v>0</v>
      </c>
      <c r="G16" s="33">
        <f>(C16-(D16*E16))*F16</f>
        <v>0</v>
      </c>
    </row>
    <row r="17" spans="2:7" ht="16" thickBot="1" x14ac:dyDescent="0.25">
      <c r="B17" s="23" t="s">
        <v>24</v>
      </c>
      <c r="C17" s="30">
        <v>0</v>
      </c>
      <c r="D17" s="30">
        <v>0</v>
      </c>
      <c r="E17" s="30">
        <v>0</v>
      </c>
      <c r="F17" s="30">
        <v>0</v>
      </c>
      <c r="G17" s="33">
        <f t="shared" ref="G17:G19" si="0">(C17-(D17*E17))*F17</f>
        <v>0</v>
      </c>
    </row>
    <row r="18" spans="2:7" ht="16" thickBot="1" x14ac:dyDescent="0.25">
      <c r="B18" s="23" t="s">
        <v>25</v>
      </c>
      <c r="C18" s="30">
        <v>0</v>
      </c>
      <c r="D18" s="30">
        <v>0</v>
      </c>
      <c r="E18" s="30">
        <v>0</v>
      </c>
      <c r="F18" s="30">
        <v>0</v>
      </c>
      <c r="G18" s="33">
        <f t="shared" si="0"/>
        <v>0</v>
      </c>
    </row>
    <row r="19" spans="2:7" ht="16" thickBot="1" x14ac:dyDescent="0.25">
      <c r="B19" s="24" t="s">
        <v>26</v>
      </c>
      <c r="C19" s="31"/>
      <c r="D19" s="31"/>
      <c r="E19" s="31"/>
      <c r="F19" s="31"/>
      <c r="G19" s="42">
        <f t="shared" si="0"/>
        <v>0</v>
      </c>
    </row>
    <row r="20" spans="2:7" ht="16" thickBot="1" x14ac:dyDescent="0.25">
      <c r="B20" s="26"/>
      <c r="C20" s="3"/>
      <c r="D20" s="3"/>
      <c r="E20" s="3"/>
      <c r="F20" s="3"/>
      <c r="G20" s="23"/>
    </row>
    <row r="21" spans="2:7" ht="16" thickBot="1" x14ac:dyDescent="0.25">
      <c r="B21" s="18" t="s">
        <v>37</v>
      </c>
      <c r="C21" s="19"/>
      <c r="D21" s="19"/>
      <c r="E21" s="19"/>
      <c r="F21" s="19"/>
      <c r="G21" s="40">
        <f>SUM(G16:G19)</f>
        <v>0</v>
      </c>
    </row>
    <row r="23" spans="2:7" ht="16" thickBot="1" x14ac:dyDescent="0.25"/>
    <row r="24" spans="2:7" ht="16" thickBot="1" x14ac:dyDescent="0.25">
      <c r="B24" s="18" t="s">
        <v>38</v>
      </c>
      <c r="C24" s="19"/>
      <c r="D24" s="19"/>
      <c r="E24" s="19"/>
      <c r="F24" s="19"/>
      <c r="G24" s="32"/>
    </row>
    <row r="25" spans="2:7" ht="16" thickBot="1" x14ac:dyDescent="0.25">
      <c r="B25" s="26"/>
      <c r="C25" s="3"/>
      <c r="D25" s="3"/>
      <c r="E25" s="3"/>
      <c r="F25" s="3"/>
      <c r="G25" s="23"/>
    </row>
    <row r="26" spans="2:7" ht="16" thickBot="1" x14ac:dyDescent="0.25">
      <c r="B26" s="25" t="s">
        <v>33</v>
      </c>
      <c r="C26" s="11"/>
      <c r="D26" s="11"/>
      <c r="E26" s="99"/>
      <c r="F26" s="101">
        <v>3</v>
      </c>
      <c r="G26" s="22">
        <f>HLOOKUP(F26, počet, 2, FALSE)</f>
        <v>0.73</v>
      </c>
    </row>
    <row r="27" spans="2:7" ht="16" thickBot="1" x14ac:dyDescent="0.25">
      <c r="B27" s="26" t="s">
        <v>63</v>
      </c>
      <c r="C27" s="3"/>
      <c r="D27" s="3"/>
      <c r="E27" s="100"/>
      <c r="F27" s="100"/>
      <c r="G27" s="23">
        <v>0.9</v>
      </c>
    </row>
    <row r="28" spans="2:7" ht="16" thickBot="1" x14ac:dyDescent="0.25">
      <c r="B28" s="28" t="s">
        <v>35</v>
      </c>
      <c r="C28" s="13"/>
      <c r="D28" s="13"/>
      <c r="E28" s="101" t="s">
        <v>79</v>
      </c>
      <c r="F28" s="101" t="s">
        <v>91</v>
      </c>
      <c r="G28" s="24">
        <f>VLOOKUP(E28, druh, 5, FALSE)*VLOOKUP(F28, prvky, 4, FALSE)</f>
        <v>0.50400000000000011</v>
      </c>
    </row>
    <row r="29" spans="2:7" ht="16" thickBot="1" x14ac:dyDescent="0.25">
      <c r="B29" s="18"/>
      <c r="C29" s="19"/>
      <c r="D29" s="19"/>
      <c r="E29" s="19"/>
      <c r="F29" s="19"/>
      <c r="G29" s="20"/>
    </row>
    <row r="30" spans="2:7" ht="16" thickBot="1" x14ac:dyDescent="0.25">
      <c r="B30" s="18" t="s">
        <v>39</v>
      </c>
      <c r="C30" s="19"/>
      <c r="D30" s="19"/>
      <c r="E30" s="19"/>
      <c r="F30" s="19"/>
      <c r="G30" s="40">
        <f>G26*G27*G28</f>
        <v>0.33112800000000009</v>
      </c>
    </row>
    <row r="32" spans="2:7" ht="16" thickBot="1" x14ac:dyDescent="0.25"/>
    <row r="33" spans="2:7" ht="16" thickBot="1" x14ac:dyDescent="0.25">
      <c r="B33" s="18" t="s">
        <v>44</v>
      </c>
      <c r="C33" s="19"/>
      <c r="D33" s="19"/>
      <c r="E33" s="101" t="s">
        <v>18</v>
      </c>
      <c r="F33" s="101" t="s">
        <v>70</v>
      </c>
      <c r="G33" s="40">
        <f>VLOOKUP(E33,měsíc, (MATCH(F33, strana,FALSE)+1), FALSE)</f>
        <v>0.73</v>
      </c>
    </row>
    <row r="35" spans="2:7" ht="16" thickBot="1" x14ac:dyDescent="0.25"/>
    <row r="36" spans="2:7" ht="16" thickBot="1" x14ac:dyDescent="0.25">
      <c r="B36" s="18" t="s">
        <v>31</v>
      </c>
      <c r="C36" s="19"/>
      <c r="D36" s="19"/>
      <c r="E36" s="19"/>
      <c r="F36" s="19"/>
      <c r="G36" s="20"/>
    </row>
    <row r="37" spans="2:7" ht="16" thickBot="1" x14ac:dyDescent="0.25">
      <c r="G37" s="40">
        <v>0.9</v>
      </c>
    </row>
  </sheetData>
  <dataValidations count="2">
    <dataValidation type="list" allowBlank="1" showInputMessage="1" showErrorMessage="1" sqref="F10" xr:uid="{00000000-0002-0000-0500-000000000000}">
      <formula1>Měsíce</formula1>
    </dataValidation>
    <dataValidation type="list" allowBlank="1" showInputMessage="1" showErrorMessage="1" sqref="E10" xr:uid="{00000000-0002-0000-0500-000001000000}">
      <formula1>months</formula1>
    </dataValidation>
  </dataValidations>
  <pageMargins left="0.7" right="0.7" top="0.78740157499999996" bottom="0.78740157499999996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500-000002000000}">
          <x14:formula1>
            <xm:f>Tabulky!$G$27:$G$36</xm:f>
          </x14:formula1>
          <xm:sqref>F28</xm:sqref>
        </x14:dataValidation>
        <x14:dataValidation type="list" allowBlank="1" showInputMessage="1" showErrorMessage="1" xr:uid="{00000000-0002-0000-0500-000003000000}">
          <x14:formula1>
            <xm:f>Tabulky!$B$27:$B$39</xm:f>
          </x14:formula1>
          <xm:sqref>E28</xm:sqref>
        </x14:dataValidation>
        <x14:dataValidation type="list" allowBlank="1" showInputMessage="1" showErrorMessage="1" xr:uid="{00000000-0002-0000-0500-000004000000}">
          <x14:formula1>
            <xm:f>Tabulky!$D$18:$F$18</xm:f>
          </x14:formula1>
          <xm:sqref>F26</xm:sqref>
        </x14:dataValidation>
        <x14:dataValidation type="list" allowBlank="1" showInputMessage="1" showErrorMessage="1" xr:uid="{00000000-0002-0000-0500-000005000000}">
          <x14:formula1>
            <xm:f>Tabulky!$O$5:$O$12</xm:f>
          </x14:formula1>
          <xm:sqref>E33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</sheetPr>
  <dimension ref="B2:L37"/>
  <sheetViews>
    <sheetView workbookViewId="0">
      <selection activeCell="F16" sqref="F16"/>
    </sheetView>
  </sheetViews>
  <sheetFormatPr baseColWidth="10" defaultColWidth="8.83203125" defaultRowHeight="15" x14ac:dyDescent="0.2"/>
  <cols>
    <col min="2" max="2" width="57.33203125" bestFit="1" customWidth="1"/>
    <col min="3" max="3" width="11.6640625" customWidth="1"/>
    <col min="4" max="4" width="10.5" customWidth="1"/>
    <col min="5" max="6" width="26.1640625" customWidth="1"/>
    <col min="7" max="7" width="13.6640625" customWidth="1"/>
    <col min="8" max="8" width="16.5" customWidth="1"/>
  </cols>
  <sheetData>
    <row r="2" spans="2:12" ht="16" thickBot="1" x14ac:dyDescent="0.25"/>
    <row r="3" spans="2:12" x14ac:dyDescent="0.2">
      <c r="B3" s="10" t="s">
        <v>46</v>
      </c>
      <c r="C3" s="11"/>
      <c r="D3" s="11"/>
      <c r="E3" s="11"/>
      <c r="F3" s="11"/>
      <c r="G3" s="11"/>
      <c r="H3" s="11"/>
      <c r="I3" s="11"/>
      <c r="J3" s="12"/>
      <c r="L3" t="s">
        <v>40</v>
      </c>
    </row>
    <row r="4" spans="2:12" x14ac:dyDescent="0.2">
      <c r="B4" s="2"/>
      <c r="C4" s="3"/>
      <c r="D4" s="3"/>
      <c r="E4" s="3"/>
      <c r="F4" s="3"/>
      <c r="G4" s="3"/>
      <c r="H4" s="3"/>
      <c r="I4" s="3"/>
      <c r="J4" s="4"/>
    </row>
    <row r="5" spans="2:12" ht="16" thickBot="1" x14ac:dyDescent="0.25">
      <c r="B5" s="5" t="s">
        <v>47</v>
      </c>
      <c r="C5" s="6"/>
      <c r="D5" s="6"/>
      <c r="E5" s="6"/>
      <c r="F5" s="6"/>
      <c r="G5" s="6"/>
      <c r="H5" s="41">
        <f>G10*G21*G30*G33*G37</f>
        <v>0</v>
      </c>
      <c r="I5" s="39" t="s">
        <v>41</v>
      </c>
      <c r="J5" s="7"/>
    </row>
    <row r="6" spans="2:12" ht="16" thickTop="1" x14ac:dyDescent="0.2"/>
    <row r="7" spans="2:12" ht="16" thickBot="1" x14ac:dyDescent="0.25"/>
    <row r="8" spans="2:12" ht="19.5" customHeight="1" thickBot="1" x14ac:dyDescent="0.25">
      <c r="B8" s="18" t="s">
        <v>42</v>
      </c>
      <c r="C8" s="19"/>
      <c r="D8" s="19"/>
      <c r="E8" s="19"/>
      <c r="F8" s="19"/>
      <c r="G8" s="20"/>
    </row>
    <row r="9" spans="2:12" ht="16" thickBot="1" x14ac:dyDescent="0.25">
      <c r="B9" s="18"/>
      <c r="C9" s="19"/>
      <c r="D9" s="19"/>
      <c r="E9" s="19" t="s">
        <v>104</v>
      </c>
      <c r="F9" s="19" t="s">
        <v>105</v>
      </c>
      <c r="G9" s="20"/>
    </row>
    <row r="10" spans="2:12" ht="16" thickBot="1" x14ac:dyDescent="0.25">
      <c r="B10" s="18" t="s">
        <v>43</v>
      </c>
      <c r="C10" s="19"/>
      <c r="D10" s="19"/>
      <c r="E10" s="19" t="s">
        <v>68</v>
      </c>
      <c r="F10" s="19" t="s">
        <v>18</v>
      </c>
      <c r="G10" s="40">
        <f>VLOOKUP(F10, tabulka, MATCH(E10, řádek, FALSE), FALSE)</f>
        <v>38.299999999999997</v>
      </c>
    </row>
    <row r="12" spans="2:12" ht="16" thickBot="1" x14ac:dyDescent="0.25"/>
    <row r="13" spans="2:12" ht="16" thickBot="1" x14ac:dyDescent="0.25">
      <c r="B13" s="18" t="s">
        <v>22</v>
      </c>
      <c r="C13" s="19"/>
      <c r="D13" s="19"/>
      <c r="E13" s="19"/>
      <c r="F13" s="19"/>
      <c r="G13" s="20"/>
    </row>
    <row r="14" spans="2:12" ht="16" thickBot="1" x14ac:dyDescent="0.25">
      <c r="B14" s="26"/>
      <c r="C14" s="3"/>
      <c r="D14" s="3"/>
      <c r="E14" s="3"/>
      <c r="F14" s="3"/>
      <c r="G14" s="27"/>
    </row>
    <row r="15" spans="2:12" ht="31" thickBot="1" x14ac:dyDescent="0.25">
      <c r="B15" s="36" t="s">
        <v>36</v>
      </c>
      <c r="C15" s="37" t="s">
        <v>30</v>
      </c>
      <c r="D15" s="37" t="s">
        <v>27</v>
      </c>
      <c r="E15" s="37" t="s">
        <v>28</v>
      </c>
      <c r="F15" s="37" t="s">
        <v>32</v>
      </c>
      <c r="G15" s="38" t="s">
        <v>29</v>
      </c>
    </row>
    <row r="16" spans="2:12" ht="16" thickBot="1" x14ac:dyDescent="0.25">
      <c r="B16" s="22" t="s">
        <v>23</v>
      </c>
      <c r="C16" s="29">
        <v>0</v>
      </c>
      <c r="D16" s="29">
        <v>0</v>
      </c>
      <c r="E16" s="29">
        <v>0</v>
      </c>
      <c r="F16" s="29">
        <v>0</v>
      </c>
      <c r="G16" s="33">
        <f>(C16-(D16*E16))*F16</f>
        <v>0</v>
      </c>
    </row>
    <row r="17" spans="2:7" ht="16" thickBot="1" x14ac:dyDescent="0.25">
      <c r="B17" s="23" t="s">
        <v>24</v>
      </c>
      <c r="C17" s="30"/>
      <c r="D17" s="30"/>
      <c r="E17" s="30"/>
      <c r="F17" s="30"/>
      <c r="G17" s="33">
        <f t="shared" ref="G17:G19" si="0">(C17-(D17*E17))*F17</f>
        <v>0</v>
      </c>
    </row>
    <row r="18" spans="2:7" ht="16" thickBot="1" x14ac:dyDescent="0.25">
      <c r="B18" s="23" t="s">
        <v>25</v>
      </c>
      <c r="C18" s="30"/>
      <c r="D18" s="30"/>
      <c r="E18" s="30"/>
      <c r="F18" s="30"/>
      <c r="G18" s="33">
        <f t="shared" si="0"/>
        <v>0</v>
      </c>
    </row>
    <row r="19" spans="2:7" ht="16" thickBot="1" x14ac:dyDescent="0.25">
      <c r="B19" s="24" t="s">
        <v>26</v>
      </c>
      <c r="C19" s="31"/>
      <c r="D19" s="31"/>
      <c r="E19" s="31"/>
      <c r="F19" s="31"/>
      <c r="G19" s="33">
        <f t="shared" si="0"/>
        <v>0</v>
      </c>
    </row>
    <row r="20" spans="2:7" ht="16" thickBot="1" x14ac:dyDescent="0.25">
      <c r="B20" s="26"/>
      <c r="C20" s="3"/>
      <c r="D20" s="3"/>
      <c r="E20" s="3"/>
      <c r="F20" s="3"/>
      <c r="G20" s="23"/>
    </row>
    <row r="21" spans="2:7" ht="16" thickBot="1" x14ac:dyDescent="0.25">
      <c r="B21" s="18" t="s">
        <v>37</v>
      </c>
      <c r="C21" s="19"/>
      <c r="D21" s="19"/>
      <c r="E21" s="19"/>
      <c r="F21" s="19"/>
      <c r="G21" s="40">
        <f>SUM(G16:G19)</f>
        <v>0</v>
      </c>
    </row>
    <row r="23" spans="2:7" ht="16" thickBot="1" x14ac:dyDescent="0.25"/>
    <row r="24" spans="2:7" ht="16" thickBot="1" x14ac:dyDescent="0.25">
      <c r="B24" s="18" t="s">
        <v>38</v>
      </c>
      <c r="C24" s="19"/>
      <c r="D24" s="19"/>
      <c r="E24" s="19"/>
      <c r="F24" s="19"/>
      <c r="G24" s="32"/>
    </row>
    <row r="25" spans="2:7" ht="16" thickBot="1" x14ac:dyDescent="0.25">
      <c r="B25" s="26"/>
      <c r="C25" s="3"/>
      <c r="D25" s="3"/>
      <c r="E25" s="3"/>
      <c r="F25" s="3"/>
      <c r="G25" s="23"/>
    </row>
    <row r="26" spans="2:7" ht="16" thickBot="1" x14ac:dyDescent="0.25">
      <c r="B26" s="25" t="s">
        <v>33</v>
      </c>
      <c r="C26" s="11"/>
      <c r="D26" s="11"/>
      <c r="E26" s="99"/>
      <c r="F26" s="101">
        <v>3</v>
      </c>
      <c r="G26" s="22">
        <f>HLOOKUP(F26, počet, 2, FALSE)</f>
        <v>0.73</v>
      </c>
    </row>
    <row r="27" spans="2:7" ht="16" thickBot="1" x14ac:dyDescent="0.25">
      <c r="B27" s="26" t="s">
        <v>63</v>
      </c>
      <c r="C27" s="3"/>
      <c r="D27" s="3"/>
      <c r="E27" s="100"/>
      <c r="F27" s="100"/>
      <c r="G27" s="23">
        <v>0.9</v>
      </c>
    </row>
    <row r="28" spans="2:7" ht="16" thickBot="1" x14ac:dyDescent="0.25">
      <c r="B28" s="28" t="s">
        <v>35</v>
      </c>
      <c r="C28" s="13"/>
      <c r="D28" s="13"/>
      <c r="E28" s="101" t="s">
        <v>79</v>
      </c>
      <c r="F28" s="101" t="s">
        <v>91</v>
      </c>
      <c r="G28" s="24">
        <f>VLOOKUP(E28, druh, 5, FALSE)*VLOOKUP(F28, prvky, 4, FALSE)</f>
        <v>0.50400000000000011</v>
      </c>
    </row>
    <row r="29" spans="2:7" ht="16" thickBot="1" x14ac:dyDescent="0.25">
      <c r="B29" s="18"/>
      <c r="C29" s="19"/>
      <c r="D29" s="19"/>
      <c r="E29" s="19"/>
      <c r="F29" s="19"/>
      <c r="G29" s="20"/>
    </row>
    <row r="30" spans="2:7" ht="16" thickBot="1" x14ac:dyDescent="0.25">
      <c r="B30" s="18" t="s">
        <v>39</v>
      </c>
      <c r="C30" s="19"/>
      <c r="D30" s="19"/>
      <c r="E30" s="19"/>
      <c r="F30" s="19"/>
      <c r="G30" s="40">
        <v>1</v>
      </c>
    </row>
    <row r="32" spans="2:7" ht="16" thickBot="1" x14ac:dyDescent="0.25"/>
    <row r="33" spans="2:7" ht="16" thickBot="1" x14ac:dyDescent="0.25">
      <c r="B33" s="18" t="s">
        <v>44</v>
      </c>
      <c r="C33" s="19"/>
      <c r="D33" s="19"/>
      <c r="E33" s="101" t="s">
        <v>13</v>
      </c>
      <c r="F33" s="101" t="s">
        <v>68</v>
      </c>
      <c r="G33" s="40">
        <f>VLOOKUP(E33,měsíc, (MATCH(F33, strana,FALSE)+1), FALSE)</f>
        <v>0.98</v>
      </c>
    </row>
    <row r="35" spans="2:7" ht="16" thickBot="1" x14ac:dyDescent="0.25"/>
    <row r="36" spans="2:7" ht="16" thickBot="1" x14ac:dyDescent="0.25">
      <c r="B36" s="18" t="s">
        <v>31</v>
      </c>
      <c r="C36" s="19"/>
      <c r="D36" s="19"/>
      <c r="E36" s="19"/>
      <c r="F36" s="19"/>
      <c r="G36" s="20"/>
    </row>
    <row r="37" spans="2:7" ht="16" thickBot="1" x14ac:dyDescent="0.25">
      <c r="G37" s="40">
        <v>0.9</v>
      </c>
    </row>
  </sheetData>
  <dataValidations count="2">
    <dataValidation type="list" allowBlank="1" showInputMessage="1" showErrorMessage="1" sqref="F10" xr:uid="{00000000-0002-0000-0600-000000000000}">
      <formula1>Měsíce</formula1>
    </dataValidation>
    <dataValidation type="list" allowBlank="1" showInputMessage="1" showErrorMessage="1" sqref="E10" xr:uid="{00000000-0002-0000-0600-000001000000}">
      <formula1>months</formula1>
    </dataValidation>
  </dataValidations>
  <pageMargins left="0.7" right="0.7" top="0.78740157499999996" bottom="0.78740157499999996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600-000002000000}">
          <x14:formula1>
            <xm:f>Tabulky!$G$27:$G$36</xm:f>
          </x14:formula1>
          <xm:sqref>F28</xm:sqref>
        </x14:dataValidation>
        <x14:dataValidation type="list" allowBlank="1" showInputMessage="1" showErrorMessage="1" xr:uid="{00000000-0002-0000-0600-000003000000}">
          <x14:formula1>
            <xm:f>Tabulky!$B$27:$B$39</xm:f>
          </x14:formula1>
          <xm:sqref>E28</xm:sqref>
        </x14:dataValidation>
        <x14:dataValidation type="list" allowBlank="1" showInputMessage="1" showErrorMessage="1" xr:uid="{00000000-0002-0000-0600-000004000000}">
          <x14:formula1>
            <xm:f>Tabulky!$D$18:$F$18</xm:f>
          </x14:formula1>
          <xm:sqref>F26</xm:sqref>
        </x14:dataValidation>
        <x14:dataValidation type="list" allowBlank="1" showInputMessage="1" showErrorMessage="1" xr:uid="{00000000-0002-0000-0600-000005000000}">
          <x14:formula1>
            <xm:f>Tabulky!$O$5:$O$12</xm:f>
          </x14:formula1>
          <xm:sqref>E33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</sheetPr>
  <dimension ref="B2:L37"/>
  <sheetViews>
    <sheetView workbookViewId="0">
      <selection activeCell="F42" sqref="F42"/>
    </sheetView>
  </sheetViews>
  <sheetFormatPr baseColWidth="10" defaultColWidth="8.83203125" defaultRowHeight="15" x14ac:dyDescent="0.2"/>
  <cols>
    <col min="2" max="2" width="53" bestFit="1" customWidth="1"/>
    <col min="3" max="3" width="11.6640625" customWidth="1"/>
    <col min="4" max="4" width="10.5" customWidth="1"/>
    <col min="5" max="6" width="26.1640625" customWidth="1"/>
    <col min="7" max="7" width="13.6640625" customWidth="1"/>
    <col min="8" max="8" width="16.5" customWidth="1"/>
  </cols>
  <sheetData>
    <row r="2" spans="2:12" ht="16" thickBot="1" x14ac:dyDescent="0.25"/>
    <row r="3" spans="2:12" x14ac:dyDescent="0.2">
      <c r="B3" s="10" t="s">
        <v>56</v>
      </c>
      <c r="C3" s="11"/>
      <c r="D3" s="11"/>
      <c r="E3" s="11"/>
      <c r="F3" s="11"/>
      <c r="G3" s="11"/>
      <c r="H3" s="11"/>
      <c r="I3" s="11"/>
      <c r="J3" s="12"/>
      <c r="L3" t="s">
        <v>40</v>
      </c>
    </row>
    <row r="4" spans="2:12" x14ac:dyDescent="0.2">
      <c r="B4" s="2"/>
      <c r="C4" s="3"/>
      <c r="D4" s="3"/>
      <c r="E4" s="3"/>
      <c r="F4" s="3"/>
      <c r="G4" s="3"/>
      <c r="H4" s="3"/>
      <c r="I4" s="3"/>
      <c r="J4" s="4"/>
    </row>
    <row r="5" spans="2:12" ht="16" thickBot="1" x14ac:dyDescent="0.25">
      <c r="B5" s="5" t="s">
        <v>57</v>
      </c>
      <c r="C5" s="6"/>
      <c r="D5" s="6"/>
      <c r="E5" s="6"/>
      <c r="F5" s="6"/>
      <c r="G5" s="6"/>
      <c r="H5" s="41">
        <f>G10*G21*G30*G33*G37</f>
        <v>175.15364409970567</v>
      </c>
      <c r="I5" s="39" t="s">
        <v>41</v>
      </c>
      <c r="J5" s="7"/>
    </row>
    <row r="6" spans="2:12" ht="16" thickTop="1" x14ac:dyDescent="0.2"/>
    <row r="7" spans="2:12" ht="16" thickBot="1" x14ac:dyDescent="0.25"/>
    <row r="8" spans="2:12" ht="19.5" customHeight="1" thickBot="1" x14ac:dyDescent="0.25">
      <c r="B8" s="18" t="s">
        <v>42</v>
      </c>
      <c r="C8" s="19"/>
      <c r="D8" s="19"/>
      <c r="E8" s="19"/>
      <c r="F8" s="19"/>
      <c r="G8" s="20"/>
    </row>
    <row r="9" spans="2:12" ht="16" thickBot="1" x14ac:dyDescent="0.25">
      <c r="B9" s="18"/>
      <c r="C9" s="19"/>
      <c r="D9" s="19"/>
      <c r="E9" s="19" t="s">
        <v>104</v>
      </c>
      <c r="F9" s="19" t="s">
        <v>105</v>
      </c>
      <c r="G9" s="20"/>
    </row>
    <row r="10" spans="2:12" ht="16" thickBot="1" x14ac:dyDescent="0.25">
      <c r="B10" s="18" t="s">
        <v>43</v>
      </c>
      <c r="C10" s="19"/>
      <c r="D10" s="19"/>
      <c r="E10" s="19" t="s">
        <v>69</v>
      </c>
      <c r="F10" s="19" t="s">
        <v>18</v>
      </c>
      <c r="G10" s="40">
        <f>VLOOKUP(F10, tabulka, MATCH(E10, řádek, FALSE), FALSE)</f>
        <v>65.84</v>
      </c>
    </row>
    <row r="12" spans="2:12" ht="16" thickBot="1" x14ac:dyDescent="0.25"/>
    <row r="13" spans="2:12" ht="16" thickBot="1" x14ac:dyDescent="0.25">
      <c r="B13" s="18" t="s">
        <v>22</v>
      </c>
      <c r="C13" s="19"/>
      <c r="D13" s="19"/>
      <c r="E13" s="19"/>
      <c r="F13" s="19"/>
      <c r="G13" s="20"/>
    </row>
    <row r="14" spans="2:12" ht="16" thickBot="1" x14ac:dyDescent="0.25">
      <c r="B14" s="26"/>
      <c r="C14" s="3"/>
      <c r="D14" s="3"/>
      <c r="E14" s="3"/>
      <c r="F14" s="3"/>
      <c r="G14" s="27"/>
    </row>
    <row r="15" spans="2:12" ht="31" thickBot="1" x14ac:dyDescent="0.25">
      <c r="B15" s="36" t="s">
        <v>36</v>
      </c>
      <c r="C15" s="37" t="s">
        <v>30</v>
      </c>
      <c r="D15" s="37" t="s">
        <v>27</v>
      </c>
      <c r="E15" s="37" t="s">
        <v>28</v>
      </c>
      <c r="F15" s="37" t="s">
        <v>32</v>
      </c>
      <c r="G15" s="38" t="s">
        <v>29</v>
      </c>
    </row>
    <row r="16" spans="2:12" ht="16" thickBot="1" x14ac:dyDescent="0.25">
      <c r="B16" s="22" t="s">
        <v>23</v>
      </c>
      <c r="C16" s="29">
        <v>1.96</v>
      </c>
      <c r="D16" s="29">
        <v>0.05</v>
      </c>
      <c r="E16" s="29">
        <v>6</v>
      </c>
      <c r="F16" s="29">
        <v>2</v>
      </c>
      <c r="G16" s="33">
        <f>(C16-(D16*E16))*F16</f>
        <v>3.32</v>
      </c>
    </row>
    <row r="17" spans="2:7" ht="16" thickBot="1" x14ac:dyDescent="0.25">
      <c r="B17" s="23" t="s">
        <v>24</v>
      </c>
      <c r="C17" s="30">
        <v>8.25</v>
      </c>
      <c r="D17" s="30">
        <v>0.08</v>
      </c>
      <c r="E17" s="30">
        <v>13.35</v>
      </c>
      <c r="F17" s="30">
        <v>1</v>
      </c>
      <c r="G17" s="33">
        <f t="shared" ref="G17:G19" si="0">(C17-(D17*E17))*F17</f>
        <v>7.1820000000000004</v>
      </c>
    </row>
    <row r="18" spans="2:7" ht="16" thickBot="1" x14ac:dyDescent="0.25">
      <c r="B18" s="23" t="s">
        <v>25</v>
      </c>
      <c r="C18" s="30">
        <v>0</v>
      </c>
      <c r="D18" s="30">
        <v>0.08</v>
      </c>
      <c r="E18" s="30">
        <v>0</v>
      </c>
      <c r="F18" s="30">
        <v>0</v>
      </c>
      <c r="G18" s="33">
        <f t="shared" si="0"/>
        <v>0</v>
      </c>
    </row>
    <row r="19" spans="2:7" ht="16" thickBot="1" x14ac:dyDescent="0.25">
      <c r="B19" s="24" t="s">
        <v>26</v>
      </c>
      <c r="C19" s="31">
        <v>0</v>
      </c>
      <c r="D19" s="31">
        <v>0</v>
      </c>
      <c r="E19" s="31">
        <v>0</v>
      </c>
      <c r="F19" s="31">
        <v>0</v>
      </c>
      <c r="G19" s="42">
        <f t="shared" si="0"/>
        <v>0</v>
      </c>
    </row>
    <row r="20" spans="2:7" ht="16" thickBot="1" x14ac:dyDescent="0.25">
      <c r="B20" s="26"/>
      <c r="C20" s="3"/>
      <c r="D20" s="3"/>
      <c r="E20" s="3"/>
      <c r="F20" s="3"/>
      <c r="G20" s="23"/>
    </row>
    <row r="21" spans="2:7" ht="16" thickBot="1" x14ac:dyDescent="0.25">
      <c r="B21" s="18" t="s">
        <v>37</v>
      </c>
      <c r="C21" s="19"/>
      <c r="D21" s="19"/>
      <c r="E21" s="19"/>
      <c r="F21" s="19"/>
      <c r="G21" s="40">
        <f>SUM(G16:G19)</f>
        <v>10.502000000000001</v>
      </c>
    </row>
    <row r="23" spans="2:7" ht="16" thickBot="1" x14ac:dyDescent="0.25"/>
    <row r="24" spans="2:7" ht="16" thickBot="1" x14ac:dyDescent="0.25">
      <c r="B24" s="18" t="s">
        <v>38</v>
      </c>
      <c r="C24" s="19"/>
      <c r="D24" s="19"/>
      <c r="E24" s="19"/>
      <c r="F24" s="19"/>
      <c r="G24" s="32"/>
    </row>
    <row r="25" spans="2:7" ht="16" thickBot="1" x14ac:dyDescent="0.25">
      <c r="B25" s="26"/>
      <c r="C25" s="3"/>
      <c r="D25" s="3"/>
      <c r="E25" s="3"/>
      <c r="F25" s="3"/>
      <c r="G25" s="23"/>
    </row>
    <row r="26" spans="2:7" ht="16" thickBot="1" x14ac:dyDescent="0.25">
      <c r="B26" s="25" t="s">
        <v>33</v>
      </c>
      <c r="C26" s="11"/>
      <c r="D26" s="11"/>
      <c r="E26" s="99"/>
      <c r="F26" s="101">
        <v>3</v>
      </c>
      <c r="G26" s="22">
        <f>HLOOKUP(F26, počet, 2, FALSE)</f>
        <v>0.73</v>
      </c>
    </row>
    <row r="27" spans="2:7" ht="16" thickBot="1" x14ac:dyDescent="0.25">
      <c r="B27" s="26" t="s">
        <v>63</v>
      </c>
      <c r="C27" s="3"/>
      <c r="D27" s="3"/>
      <c r="E27" s="100"/>
      <c r="F27" s="100"/>
      <c r="G27" s="23">
        <v>0.9</v>
      </c>
    </row>
    <row r="28" spans="2:7" ht="16" thickBot="1" x14ac:dyDescent="0.25">
      <c r="B28" s="28" t="s">
        <v>35</v>
      </c>
      <c r="C28" s="13"/>
      <c r="D28" s="13"/>
      <c r="E28" s="101" t="s">
        <v>79</v>
      </c>
      <c r="F28" s="101" t="s">
        <v>91</v>
      </c>
      <c r="G28" s="24">
        <f>VLOOKUP(E28, druh, 5, FALSE)*VLOOKUP(F28, prvky, 4, FALSE)</f>
        <v>0.50400000000000011</v>
      </c>
    </row>
    <row r="29" spans="2:7" ht="16" thickBot="1" x14ac:dyDescent="0.25">
      <c r="B29" s="18"/>
      <c r="C29" s="19"/>
      <c r="D29" s="19"/>
      <c r="E29" s="19"/>
      <c r="F29" s="19"/>
      <c r="G29" s="20"/>
    </row>
    <row r="30" spans="2:7" ht="16" thickBot="1" x14ac:dyDescent="0.25">
      <c r="B30" s="18" t="s">
        <v>39</v>
      </c>
      <c r="C30" s="19"/>
      <c r="D30" s="19"/>
      <c r="E30" s="19"/>
      <c r="F30" s="19"/>
      <c r="G30" s="40">
        <f>G26*G27*G28</f>
        <v>0.33112800000000009</v>
      </c>
    </row>
    <row r="32" spans="2:7" ht="16" thickBot="1" x14ac:dyDescent="0.25"/>
    <row r="33" spans="2:7" ht="16" thickBot="1" x14ac:dyDescent="0.25">
      <c r="B33" s="18" t="s">
        <v>44</v>
      </c>
      <c r="C33" s="19"/>
      <c r="D33" s="19"/>
      <c r="E33" s="101" t="s">
        <v>18</v>
      </c>
      <c r="F33" s="101" t="s">
        <v>69</v>
      </c>
      <c r="G33" s="40">
        <f>VLOOKUP(E33,měsíc, (MATCH(F33, strana,FALSE)+1), FALSE)</f>
        <v>0.85</v>
      </c>
    </row>
    <row r="35" spans="2:7" ht="16" thickBot="1" x14ac:dyDescent="0.25"/>
    <row r="36" spans="2:7" ht="16" thickBot="1" x14ac:dyDescent="0.25">
      <c r="B36" s="18" t="s">
        <v>31</v>
      </c>
      <c r="C36" s="19"/>
      <c r="D36" s="19"/>
      <c r="E36" s="19"/>
      <c r="F36" s="19"/>
      <c r="G36" s="20"/>
    </row>
    <row r="37" spans="2:7" ht="16" thickBot="1" x14ac:dyDescent="0.25">
      <c r="G37" s="40">
        <v>0.9</v>
      </c>
    </row>
  </sheetData>
  <dataValidations count="2">
    <dataValidation type="list" allowBlank="1" showInputMessage="1" showErrorMessage="1" sqref="F10" xr:uid="{00000000-0002-0000-0700-000000000000}">
      <formula1>Měsíce</formula1>
    </dataValidation>
    <dataValidation type="list" allowBlank="1" showInputMessage="1" showErrorMessage="1" sqref="E10" xr:uid="{00000000-0002-0000-0700-000001000000}">
      <formula1>months</formula1>
    </dataValidation>
  </dataValidations>
  <pageMargins left="0.7" right="0.7" top="0.78740157499999996" bottom="0.78740157499999996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700-000002000000}">
          <x14:formula1>
            <xm:f>Tabulky!$G$27:$G$36</xm:f>
          </x14:formula1>
          <xm:sqref>F28</xm:sqref>
        </x14:dataValidation>
        <x14:dataValidation type="list" allowBlank="1" showInputMessage="1" showErrorMessage="1" xr:uid="{00000000-0002-0000-0700-000003000000}">
          <x14:formula1>
            <xm:f>Tabulky!$B$27:$B$39</xm:f>
          </x14:formula1>
          <xm:sqref>E28</xm:sqref>
        </x14:dataValidation>
        <x14:dataValidation type="list" allowBlank="1" showInputMessage="1" showErrorMessage="1" xr:uid="{00000000-0002-0000-0700-000004000000}">
          <x14:formula1>
            <xm:f>Tabulky!$D$18:$F$18</xm:f>
          </x14:formula1>
          <xm:sqref>F26</xm:sqref>
        </x14:dataValidation>
        <x14:dataValidation type="list" allowBlank="1" showInputMessage="1" showErrorMessage="1" xr:uid="{00000000-0002-0000-0700-000005000000}">
          <x14:formula1>
            <xm:f>Tabulky!$O$5:$O$12</xm:f>
          </x14:formula1>
          <xm:sqref>E33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</sheetPr>
  <dimension ref="B2:L37"/>
  <sheetViews>
    <sheetView workbookViewId="0">
      <selection activeCell="F38" sqref="F38"/>
    </sheetView>
  </sheetViews>
  <sheetFormatPr baseColWidth="10" defaultColWidth="8.83203125" defaultRowHeight="15" x14ac:dyDescent="0.2"/>
  <cols>
    <col min="2" max="2" width="52" bestFit="1" customWidth="1"/>
    <col min="3" max="3" width="11.6640625" customWidth="1"/>
    <col min="4" max="4" width="10.5" customWidth="1"/>
    <col min="5" max="6" width="26.1640625" customWidth="1"/>
    <col min="7" max="7" width="13.6640625" customWidth="1"/>
    <col min="8" max="8" width="16.5" customWidth="1"/>
  </cols>
  <sheetData>
    <row r="2" spans="2:12" ht="16" thickBot="1" x14ac:dyDescent="0.25"/>
    <row r="3" spans="2:12" x14ac:dyDescent="0.2">
      <c r="B3" s="10" t="s">
        <v>58</v>
      </c>
      <c r="C3" s="11"/>
      <c r="D3" s="11"/>
      <c r="E3" s="11"/>
      <c r="F3" s="11"/>
      <c r="G3" s="11"/>
      <c r="H3" s="11"/>
      <c r="I3" s="11"/>
      <c r="J3" s="12"/>
      <c r="L3" t="s">
        <v>40</v>
      </c>
    </row>
    <row r="4" spans="2:12" x14ac:dyDescent="0.2">
      <c r="B4" s="2"/>
      <c r="C4" s="3"/>
      <c r="D4" s="3"/>
      <c r="E4" s="3"/>
      <c r="F4" s="3"/>
      <c r="G4" s="3"/>
      <c r="H4" s="3"/>
      <c r="I4" s="3"/>
      <c r="J4" s="4"/>
    </row>
    <row r="5" spans="2:12" ht="16" thickBot="1" x14ac:dyDescent="0.25">
      <c r="B5" s="5" t="s">
        <v>59</v>
      </c>
      <c r="C5" s="6"/>
      <c r="D5" s="6"/>
      <c r="E5" s="6"/>
      <c r="F5" s="6"/>
      <c r="G5" s="6"/>
      <c r="H5" s="41">
        <f>G10*G21*G30*G33*G37</f>
        <v>0</v>
      </c>
      <c r="I5" s="39" t="s">
        <v>41</v>
      </c>
      <c r="J5" s="7"/>
    </row>
    <row r="6" spans="2:12" ht="16" thickTop="1" x14ac:dyDescent="0.2"/>
    <row r="7" spans="2:12" ht="16" thickBot="1" x14ac:dyDescent="0.25"/>
    <row r="8" spans="2:12" ht="19.5" customHeight="1" thickBot="1" x14ac:dyDescent="0.25">
      <c r="B8" s="18" t="s">
        <v>42</v>
      </c>
      <c r="C8" s="19"/>
      <c r="D8" s="19"/>
      <c r="E8" s="19"/>
      <c r="F8" s="19"/>
      <c r="G8" s="20"/>
    </row>
    <row r="9" spans="2:12" ht="16" thickBot="1" x14ac:dyDescent="0.25">
      <c r="B9" s="18"/>
      <c r="C9" s="19"/>
      <c r="D9" s="19"/>
      <c r="E9" s="19" t="s">
        <v>104</v>
      </c>
      <c r="F9" s="19" t="s">
        <v>105</v>
      </c>
      <c r="G9" s="20"/>
    </row>
    <row r="10" spans="2:12" ht="16" thickBot="1" x14ac:dyDescent="0.25">
      <c r="B10" s="18" t="s">
        <v>43</v>
      </c>
      <c r="C10" s="19"/>
      <c r="D10" s="19"/>
      <c r="E10" s="19" t="s">
        <v>68</v>
      </c>
      <c r="F10" s="19" t="s">
        <v>18</v>
      </c>
      <c r="G10" s="40">
        <f>VLOOKUP(F10, tabulka, MATCH(E10, řádek, FALSE), FALSE)</f>
        <v>38.299999999999997</v>
      </c>
    </row>
    <row r="12" spans="2:12" ht="16" thickBot="1" x14ac:dyDescent="0.25"/>
    <row r="13" spans="2:12" ht="16" thickBot="1" x14ac:dyDescent="0.25">
      <c r="B13" s="18" t="s">
        <v>22</v>
      </c>
      <c r="C13" s="19"/>
      <c r="D13" s="19"/>
      <c r="E13" s="19"/>
      <c r="F13" s="19"/>
      <c r="G13" s="20"/>
    </row>
    <row r="14" spans="2:12" ht="16" thickBot="1" x14ac:dyDescent="0.25">
      <c r="B14" s="26"/>
      <c r="C14" s="3"/>
      <c r="D14" s="3"/>
      <c r="E14" s="3"/>
      <c r="F14" s="3"/>
      <c r="G14" s="27"/>
    </row>
    <row r="15" spans="2:12" ht="31" thickBot="1" x14ac:dyDescent="0.25">
      <c r="B15" s="36" t="s">
        <v>36</v>
      </c>
      <c r="C15" s="37" t="s">
        <v>30</v>
      </c>
      <c r="D15" s="37" t="s">
        <v>27</v>
      </c>
      <c r="E15" s="37" t="s">
        <v>28</v>
      </c>
      <c r="F15" s="37" t="s">
        <v>32</v>
      </c>
      <c r="G15" s="38" t="s">
        <v>29</v>
      </c>
    </row>
    <row r="16" spans="2:12" ht="16" thickBot="1" x14ac:dyDescent="0.25">
      <c r="B16" s="22" t="s">
        <v>23</v>
      </c>
      <c r="C16" s="29">
        <v>0</v>
      </c>
      <c r="D16" s="29">
        <v>0</v>
      </c>
      <c r="E16" s="29">
        <v>0</v>
      </c>
      <c r="F16" s="29">
        <v>0</v>
      </c>
      <c r="G16" s="33">
        <f>(C16-(D16*E16))*F16</f>
        <v>0</v>
      </c>
    </row>
    <row r="17" spans="2:7" ht="16" thickBot="1" x14ac:dyDescent="0.25">
      <c r="B17" s="23" t="s">
        <v>24</v>
      </c>
      <c r="C17" s="30">
        <v>0</v>
      </c>
      <c r="D17" s="30">
        <v>0</v>
      </c>
      <c r="E17" s="30">
        <v>0</v>
      </c>
      <c r="F17" s="30">
        <v>0</v>
      </c>
      <c r="G17" s="33">
        <f t="shared" ref="G17:G19" si="0">(C17-(D17*E17))*F17</f>
        <v>0</v>
      </c>
    </row>
    <row r="18" spans="2:7" ht="16" thickBot="1" x14ac:dyDescent="0.25">
      <c r="B18" s="23" t="s">
        <v>25</v>
      </c>
      <c r="C18" s="30">
        <v>0</v>
      </c>
      <c r="D18" s="30">
        <v>0</v>
      </c>
      <c r="E18" s="30">
        <v>0</v>
      </c>
      <c r="F18" s="30">
        <v>0</v>
      </c>
      <c r="G18" s="33">
        <f t="shared" si="0"/>
        <v>0</v>
      </c>
    </row>
    <row r="19" spans="2:7" ht="16" thickBot="1" x14ac:dyDescent="0.25">
      <c r="B19" s="24" t="s">
        <v>26</v>
      </c>
      <c r="C19" s="31">
        <v>0</v>
      </c>
      <c r="D19" s="31">
        <v>0</v>
      </c>
      <c r="E19" s="31">
        <v>0</v>
      </c>
      <c r="F19" s="31">
        <v>0</v>
      </c>
      <c r="G19" s="42">
        <f t="shared" si="0"/>
        <v>0</v>
      </c>
    </row>
    <row r="20" spans="2:7" ht="16" thickBot="1" x14ac:dyDescent="0.25">
      <c r="B20" s="26"/>
      <c r="C20" s="3"/>
      <c r="D20" s="3"/>
      <c r="E20" s="3"/>
      <c r="F20" s="3"/>
      <c r="G20" s="23"/>
    </row>
    <row r="21" spans="2:7" ht="16" thickBot="1" x14ac:dyDescent="0.25">
      <c r="B21" s="18" t="s">
        <v>37</v>
      </c>
      <c r="C21" s="19"/>
      <c r="D21" s="19"/>
      <c r="E21" s="19"/>
      <c r="F21" s="19"/>
      <c r="G21" s="40">
        <f>SUM(G16:G19)</f>
        <v>0</v>
      </c>
    </row>
    <row r="23" spans="2:7" ht="16" thickBot="1" x14ac:dyDescent="0.25"/>
    <row r="24" spans="2:7" ht="16" thickBot="1" x14ac:dyDescent="0.25">
      <c r="B24" s="18" t="s">
        <v>38</v>
      </c>
      <c r="C24" s="19"/>
      <c r="D24" s="19"/>
      <c r="E24" s="19"/>
      <c r="F24" s="19"/>
      <c r="G24" s="32"/>
    </row>
    <row r="25" spans="2:7" ht="16" thickBot="1" x14ac:dyDescent="0.25">
      <c r="B25" s="26"/>
      <c r="C25" s="3"/>
      <c r="D25" s="3"/>
      <c r="E25" s="3"/>
      <c r="F25" s="3"/>
      <c r="G25" s="23"/>
    </row>
    <row r="26" spans="2:7" ht="16" thickBot="1" x14ac:dyDescent="0.25">
      <c r="B26" s="25" t="s">
        <v>33</v>
      </c>
      <c r="C26" s="11"/>
      <c r="D26" s="11"/>
      <c r="E26" s="99"/>
      <c r="F26" s="101">
        <v>3</v>
      </c>
      <c r="G26" s="22">
        <f>HLOOKUP(F26, počet, 2, FALSE)</f>
        <v>0.73</v>
      </c>
    </row>
    <row r="27" spans="2:7" ht="16" thickBot="1" x14ac:dyDescent="0.25">
      <c r="B27" s="26" t="s">
        <v>34</v>
      </c>
      <c r="C27" s="3"/>
      <c r="D27" s="3"/>
      <c r="E27" s="100"/>
      <c r="F27" s="100"/>
      <c r="G27" s="23">
        <v>0.9</v>
      </c>
    </row>
    <row r="28" spans="2:7" ht="16" thickBot="1" x14ac:dyDescent="0.25">
      <c r="B28" s="28" t="s">
        <v>35</v>
      </c>
      <c r="C28" s="13"/>
      <c r="D28" s="13"/>
      <c r="E28" s="101" t="s">
        <v>79</v>
      </c>
      <c r="F28" s="101" t="s">
        <v>91</v>
      </c>
      <c r="G28" s="24">
        <f>VLOOKUP(E28, druh, 5, FALSE)*VLOOKUP(F28, prvky, 4, FALSE)</f>
        <v>0.50400000000000011</v>
      </c>
    </row>
    <row r="29" spans="2:7" ht="16" thickBot="1" x14ac:dyDescent="0.25">
      <c r="B29" s="18"/>
      <c r="C29" s="19"/>
      <c r="D29" s="19"/>
      <c r="E29" s="19"/>
      <c r="F29" s="19"/>
      <c r="G29" s="20"/>
    </row>
    <row r="30" spans="2:7" ht="16" thickBot="1" x14ac:dyDescent="0.25">
      <c r="B30" s="18" t="s">
        <v>39</v>
      </c>
      <c r="C30" s="19"/>
      <c r="D30" s="19"/>
      <c r="E30" s="19"/>
      <c r="F30" s="19"/>
      <c r="G30" s="40">
        <f>G26*G27*G28</f>
        <v>0.33112800000000009</v>
      </c>
    </row>
    <row r="32" spans="2:7" ht="16" thickBot="1" x14ac:dyDescent="0.25"/>
    <row r="33" spans="2:7" ht="16" thickBot="1" x14ac:dyDescent="0.25">
      <c r="B33" s="18" t="s">
        <v>44</v>
      </c>
      <c r="C33" s="19"/>
      <c r="D33" s="19"/>
      <c r="E33" s="101" t="s">
        <v>18</v>
      </c>
      <c r="F33" s="101" t="s">
        <v>68</v>
      </c>
      <c r="G33" s="40">
        <f>VLOOKUP(E33,měsíc, (MATCH(F33, strana,FALSE)+1), FALSE)</f>
        <v>0.98</v>
      </c>
    </row>
    <row r="35" spans="2:7" ht="16" thickBot="1" x14ac:dyDescent="0.25"/>
    <row r="36" spans="2:7" ht="16" thickBot="1" x14ac:dyDescent="0.25">
      <c r="B36" s="18" t="s">
        <v>31</v>
      </c>
      <c r="C36" s="19"/>
      <c r="D36" s="19"/>
      <c r="E36" s="19"/>
      <c r="F36" s="19"/>
      <c r="G36" s="20"/>
    </row>
    <row r="37" spans="2:7" ht="16" thickBot="1" x14ac:dyDescent="0.25">
      <c r="G37" s="40">
        <v>0.9</v>
      </c>
    </row>
  </sheetData>
  <dataValidations count="2">
    <dataValidation type="list" allowBlank="1" showInputMessage="1" showErrorMessage="1" sqref="F10" xr:uid="{00000000-0002-0000-0800-000000000000}">
      <formula1>Měsíce</formula1>
    </dataValidation>
    <dataValidation type="list" allowBlank="1" showInputMessage="1" showErrorMessage="1" sqref="E10" xr:uid="{00000000-0002-0000-0800-000001000000}">
      <formula1>months</formula1>
    </dataValidation>
  </dataValidations>
  <pageMargins left="0.7" right="0.7" top="0.78740157499999996" bottom="0.78740157499999996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800-000002000000}">
          <x14:formula1>
            <xm:f>Tabulky!$G$27:$G$36</xm:f>
          </x14:formula1>
          <xm:sqref>F28</xm:sqref>
        </x14:dataValidation>
        <x14:dataValidation type="list" allowBlank="1" showInputMessage="1" showErrorMessage="1" xr:uid="{00000000-0002-0000-0800-000003000000}">
          <x14:formula1>
            <xm:f>Tabulky!$B$27:$B$39</xm:f>
          </x14:formula1>
          <xm:sqref>E28</xm:sqref>
        </x14:dataValidation>
        <x14:dataValidation type="list" allowBlank="1" showInputMessage="1" showErrorMessage="1" xr:uid="{00000000-0002-0000-0800-000004000000}">
          <x14:formula1>
            <xm:f>Tabulky!$D$18:$F$18</xm:f>
          </x14:formula1>
          <xm:sqref>F26</xm:sqref>
        </x14:dataValidation>
        <x14:dataValidation type="list" allowBlank="1" showInputMessage="1" showErrorMessage="1" xr:uid="{00000000-0002-0000-0800-000005000000}">
          <x14:formula1>
            <xm:f>Tabulky!$O$5:$O$12</xm:f>
          </x14:formula1>
          <xm:sqref>E33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15</vt:i4>
      </vt:variant>
    </vt:vector>
  </HeadingPairs>
  <TitlesOfParts>
    <vt:vector size="25" baseType="lpstr">
      <vt:lpstr>Výsledky</vt:lpstr>
      <vt:lpstr>Sever</vt:lpstr>
      <vt:lpstr>východ</vt:lpstr>
      <vt:lpstr>jihovýchod</vt:lpstr>
      <vt:lpstr>jih</vt:lpstr>
      <vt:lpstr>jihozápad</vt:lpstr>
      <vt:lpstr>severovýchod</vt:lpstr>
      <vt:lpstr>západ</vt:lpstr>
      <vt:lpstr>severozápad</vt:lpstr>
      <vt:lpstr>Tabulky</vt:lpstr>
      <vt:lpstr>čísla</vt:lpstr>
      <vt:lpstr>data</vt:lpstr>
      <vt:lpstr>druh</vt:lpstr>
      <vt:lpstr>hodnoty</vt:lpstr>
      <vt:lpstr>měsíc</vt:lpstr>
      <vt:lpstr>Měsíce</vt:lpstr>
      <vt:lpstr>months</vt:lpstr>
      <vt:lpstr>názvy</vt:lpstr>
      <vt:lpstr>písmena</vt:lpstr>
      <vt:lpstr>počet</vt:lpstr>
      <vt:lpstr>prvky</vt:lpstr>
      <vt:lpstr>řádek</vt:lpstr>
      <vt:lpstr>strana</vt:lpstr>
      <vt:lpstr>Strany</vt:lpstr>
      <vt:lpstr>tabulka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2018-06-25T20:34:23Z</dcterms:modified>
</cp:coreProperties>
</file>