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45" windowHeight="11880" tabRatio="823" firstSheet="8" activeTab="15"/>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fn.IFERROR" hidden="1">#NAME?</definedName>
    <definedName name="_xlnm.Print_Titles" localSheetId="4">'5 '!$3:$5</definedName>
    <definedName name="_xlnm.Print_Area" localSheetId="16">'11.b'!$A$1:$C$27</definedName>
    <definedName name="_xlnm.Print_Area" localSheetId="1">'2'!$A$1:$E$78</definedName>
    <definedName name="_xlnm.Print_Area" localSheetId="2">'3'!$A$1:$D$8</definedName>
    <definedName name="_xlnm.Print_Area" localSheetId="9">'6'!$A$1:$I$32</definedName>
    <definedName name="_xlnm.Print_Area" localSheetId="11">'8'!#REF!</definedName>
    <definedName name="Z_2AF6EA2A_E5C5_45EB_B6C4_875AD1E4E056_.wvu.FilterData" localSheetId="4" hidden="1">'5 '!$A$1:$I$35</definedName>
    <definedName name="Z_2AF6EA2A_E5C5_45EB_B6C4_875AD1E4E056_.wvu.PrintArea" localSheetId="16" hidden="1">'11.b'!$A$1:$C$27</definedName>
    <definedName name="Z_2AF6EA2A_E5C5_45EB_B6C4_875AD1E4E056_.wvu.PrintArea" localSheetId="2" hidden="1">'3'!$A$1:$D$8</definedName>
    <definedName name="Z_2AF6EA2A_E5C5_45EB_B6C4_875AD1E4E056_.wvu.PrintArea" localSheetId="9" hidden="1">'6'!$A$1:$I$32</definedName>
    <definedName name="Z_2AF6EA2A_E5C5_45EB_B6C4_875AD1E4E056_.wvu.PrintArea" localSheetId="11" hidden="1">'8'!#REF!</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<sst xmlns="http://schemas.openxmlformats.org/spreadsheetml/2006/main" count="1448" uniqueCount="1023">
  <si>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</si>
  <si>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</si>
  <si>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</si>
  <si>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</si>
  <si>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</si>
  <si>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</si>
  <si>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</si>
  <si>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</si>
  <si>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</si>
  <si>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</si>
  <si>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</si>
  <si>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</si>
  <si>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</si>
  <si>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</si>
  <si>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</si>
  <si>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</si>
  <si>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</si>
  <si>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</si>
  <si>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</si>
  <si>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</si>
  <si>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</si>
  <si>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</si>
  <si>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</si>
  <si>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</si>
  <si>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</si>
  <si>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</si>
  <si>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</si>
  <si>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</si>
  <si>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</si>
  <si>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</si>
  <si>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</si>
  <si>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</si>
  <si>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</si>
  <si>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</si>
  <si>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</si>
  <si>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</si>
  <si>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</si>
  <si>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</si>
  <si>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</si>
  <si>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</si>
  <si>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</si>
  <si>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</si>
  <si>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</si>
  <si>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</si>
  <si>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</si>
  <si>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</si>
  <si>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</si>
  <si>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</si>
  <si>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</si>
  <si>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</si>
  <si>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</si>
  <si>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</si>
  <si>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</si>
  <si>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</si>
  <si>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</si>
  <si>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</si>
  <si>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</si>
  <si>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</si>
  <si>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</si>
  <si>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</si>
  <si>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</si>
  <si>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</si>
  <si>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</si>
  <si>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</si>
  <si>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</si>
  <si>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</si>
  <si>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</si>
  <si>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</si>
  <si>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</si>
  <si>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</si>
  <si>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</si>
  <si>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</si>
  <si>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</si>
  <si>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</si>
  <si>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</si>
  <si>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</si>
  <si>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</si>
  <si>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</si>
  <si>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</si>
  <si>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</si>
  <si>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</si>
  <si>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</si>
  <si>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</si>
  <si>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</si>
  <si>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</si>
  <si>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</si>
  <si>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</si>
  <si>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</si>
  <si>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</si>
  <si>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</si>
  <si>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</si>
  <si>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</si>
  <si>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</si>
  <si>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</si>
  <si>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</si>
  <si>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</si>
  <si>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</si>
  <si>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</si>
  <si>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</si>
  <si>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</si>
  <si>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</si>
  <si>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</si>
  <si>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</si>
  <si>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</si>
  <si>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</si>
  <si>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</si>
  <si>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</si>
  <si>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</si>
  <si>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</si>
  <si>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</si>
  <si>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</si>
  <si>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</si>
  <si>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</si>
  <si>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</si>
  <si>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</si>
  <si>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</si>
  <si>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</si>
  <si>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</si>
  <si>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</si>
  <si>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</si>
  <si>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</si>
  <si>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</si>
  <si>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</si>
  <si>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</si>
  <si>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</si>
  <si>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</si>
  <si>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</si>
  <si>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</si>
  <si>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</si>
  <si>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</si>
  <si>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</si>
  <si>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</si>
  <si>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</si>
  <si>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</si>
  <si>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</si>
  <si>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</si>
  <si>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</si>
  <si>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</si>
  <si>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</si>
  <si>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</si>
  <si>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</si>
  <si>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</si>
  <si>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</si>
  <si>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</si>
  <si>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</si>
  <si>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</si>
  <si>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</si>
  <si>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</si>
  <si>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</si>
  <si>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</si>
  <si>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</si>
  <si>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</si>
  <si>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</si>
  <si>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</si>
  <si>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</si>
  <si>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</si>
  <si>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</si>
  <si>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</si>
  <si>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</si>
  <si>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</si>
  <si>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</si>
  <si>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</si>
  <si>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</si>
  <si>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</si>
  <si>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</si>
  <si>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</si>
  <si>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</si>
  <si>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</si>
  <si>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</si>
  <si>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</si>
  <si>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</si>
  <si>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</si>
  <si>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</si>
  <si>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</si>
  <si>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</si>
  <si>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</si>
  <si>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</si>
  <si>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</si>
  <si>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</si>
  <si>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</si>
  <si>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</si>
  <si>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</si>
  <si>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</si>
  <si>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</si>
  <si>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</si>
  <si>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</si>
  <si>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</si>
  <si>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</si>
  <si>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</si>
  <si>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</si>
  <si>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</si>
  <si>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</si>
  <si>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</si>
  <si>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</si>
  <si>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</si>
  <si>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</si>
  <si>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</si>
  <si>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</si>
  <si>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</si>
  <si>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</si>
  <si>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</si>
  <si>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</si>
  <si>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</si>
  <si>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</si>
  <si>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</si>
  <si>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</si>
  <si>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</si>
  <si>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</si>
  <si>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</si>
  <si>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</si>
  <si>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</si>
  <si>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</si>
  <si>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</si>
  <si>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</si>
  <si>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</si>
  <si>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</si>
  <si>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</si>
  <si>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</si>
  <si>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</si>
  <si>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</si>
  <si>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</si>
  <si>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</si>
  <si>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</si>
  <si>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</si>
  <si>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</si>
  <si>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</si>
  <si>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</si>
  <si>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</si>
  <si>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</si>
  <si>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</si>
  <si>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</si>
  <si>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</si>
  <si>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</si>
  <si>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</si>
  <si>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963</t>
  </si>
  <si>
    <t>0092</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</si>
  <si>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</si>
  <si>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</si>
  <si>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</si>
  <si>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</si>
  <si>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</si>
  <si>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</si>
  <si>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</si>
  <si>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</si>
  <si>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</si>
  <si>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</si>
  <si>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</si>
  <si>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</si>
  <si>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</si>
  <si>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</si>
  <si>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</si>
  <si>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</si>
  <si>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</si>
  <si>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</si>
  <si>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</si>
  <si>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</si>
  <si>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</si>
  <si>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</si>
  <si>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</si>
  <si>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</si>
  <si>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</si>
  <si>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</si>
  <si>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</si>
  <si>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</si>
  <si>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</si>
  <si>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</si>
  <si>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</si>
  <si>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</si>
  <si>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</si>
  <si>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</si>
  <si>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</si>
  <si>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</si>
  <si>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</si>
  <si>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</si>
  <si>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</si>
  <si>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</si>
  <si>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</si>
  <si>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</si>
  <si>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</si>
  <si>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</si>
  <si>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</si>
  <si>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</si>
  <si>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</si>
  <si>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</si>
  <si>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</si>
  <si>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</si>
  <si>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</si>
  <si>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</si>
  <si>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</si>
  <si>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</si>
  <si>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</si>
  <si>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</si>
  <si>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</si>
  <si>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</si>
  <si>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</si>
  <si>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</si>
  <si>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</si>
  <si>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</si>
  <si>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</si>
  <si>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</si>
  <si>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</si>
  <si>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</si>
  <si>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</si>
  <si>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</si>
  <si>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</si>
  <si>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</si>
  <si>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</si>
  <si>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</si>
  <si>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</si>
  <si>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</si>
  <si>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</si>
  <si>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</si>
  <si>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</si>
  <si>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</si>
  <si>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</si>
  <si>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</si>
  <si>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</si>
  <si>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</si>
  <si>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</si>
  <si>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</si>
  <si>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</si>
  <si>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</si>
  <si>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</si>
  <si>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</si>
  <si>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</si>
  <si>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</si>
  <si>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</si>
  <si>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</si>
  <si>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</si>
  <si>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</si>
  <si>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</si>
  <si>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</si>
  <si>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</si>
  <si>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</si>
  <si>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</si>
  <si>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</si>
  <si>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</si>
  <si>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</si>
  <si>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</si>
  <si>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</si>
  <si>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</si>
  <si>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</si>
  <si>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</si>
  <si>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</si>
  <si>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</si>
  <si>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</si>
  <si>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</si>
  <si>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</si>
  <si>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</si>
  <si>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</si>
  <si>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</si>
  <si>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</si>
  <si>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</si>
  <si>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</si>
  <si>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</si>
  <si>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</si>
  <si>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</si>
  <si>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</si>
  <si>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</si>
  <si>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</si>
  <si>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</si>
  <si>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</si>
  <si>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</si>
  <si>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</si>
  <si>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</si>
  <si>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</si>
  <si>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</si>
  <si>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</si>
  <si>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</si>
  <si>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</si>
  <si>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</si>
  <si>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</si>
  <si>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</si>
  <si>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</si>
  <si>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</si>
  <si>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</si>
  <si>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</si>
  <si>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</si>
  <si>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</si>
  <si>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</si>
  <si>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</si>
  <si>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</si>
  <si>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</si>
  <si>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</si>
  <si>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</si>
  <si>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</si>
  <si>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</si>
  <si>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</si>
  <si>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</si>
  <si>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</si>
  <si>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</si>
  <si>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</si>
  <si>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</si>
  <si>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</si>
  <si>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</si>
  <si>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</si>
  <si>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</si>
  <si>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</si>
  <si>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</si>
  <si>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</si>
  <si>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</si>
  <si>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</si>
  <si>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</si>
  <si>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</si>
  <si>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</si>
  <si>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</si>
  <si>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</si>
  <si>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</si>
  <si>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</si>
  <si>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</si>
  <si>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</si>
  <si>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</si>
  <si>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</si>
  <si>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</si>
  <si>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</si>
  <si>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</si>
  <si>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</si>
  <si>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</si>
  <si>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</si>
  <si>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</si>
  <si>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</si>
  <si>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</si>
  <si>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</si>
  <si>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</si>
  <si>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</si>
  <si>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</si>
  <si>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</si>
  <si>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</si>
  <si>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</si>
  <si>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</si>
  <si>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</si>
  <si>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</si>
  <si>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</si>
  <si>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</si>
  <si>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</si>
  <si>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</si>
  <si>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</si>
  <si>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</si>
  <si>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</si>
  <si>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</si>
  <si>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</si>
  <si>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</si>
  <si>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</si>
  <si>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</si>
  <si>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</si>
  <si>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</si>
  <si>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</si>
  <si>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</si>
  <si>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</si>
  <si>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</si>
  <si>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</si>
  <si>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</si>
  <si>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</si>
  <si>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</si>
  <si>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</si>
  <si>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</si>
  <si>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</si>
  <si>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</si>
  <si>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</si>
  <si>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</si>
  <si>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</si>
  <si>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</si>
  <si>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</si>
  <si>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</si>
  <si>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</si>
  <si>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</si>
  <si>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</si>
  <si>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</si>
  <si>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</si>
  <si>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</si>
  <si>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</si>
  <si>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</si>
  <si>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</si>
  <si>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</si>
  <si>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</si>
  <si>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</si>
  <si>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</si>
  <si>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</si>
  <si>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</si>
  <si>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</si>
  <si>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</si>
  <si>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</si>
  <si>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</si>
  <si>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</si>
  <si>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</si>
  <si>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</si>
  <si>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</si>
  <si>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</si>
  <si>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</si>
  <si>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</si>
  <si>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</si>
  <si>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</si>
  <si>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</si>
  <si>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</si>
  <si>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</si>
  <si>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</si>
  <si>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</si>
  <si>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</si>
  <si>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</si>
  <si>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</si>
  <si>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</si>
  <si>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</si>
  <si>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</si>
  <si>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</si>
  <si>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</si>
  <si>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</si>
  <si>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</si>
  <si>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</si>
  <si>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</si>
  <si>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</si>
  <si>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</si>
  <si>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</si>
  <si>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</si>
  <si>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</si>
  <si>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</si>
  <si>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</si>
  <si>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</si>
  <si>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</si>
  <si>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</si>
  <si>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</si>
  <si>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</si>
  <si>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</si>
  <si>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</si>
  <si>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</si>
  <si>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</si>
  <si>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</si>
  <si>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</si>
  <si>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</si>
  <si>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</si>
  <si>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</si>
  <si>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</si>
  <si>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</si>
  <si>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</si>
  <si>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</si>
  <si>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</si>
  <si>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</si>
  <si>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</si>
  <si>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</si>
  <si>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</si>
  <si>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</si>
  <si>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</si>
  <si>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</si>
  <si>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</si>
  <si>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</si>
  <si>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</si>
  <si>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</si>
  <si>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</si>
  <si>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</si>
  <si>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</si>
  <si>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</si>
  <si>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</si>
  <si>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</si>
  <si>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</si>
  <si>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</si>
  <si>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</si>
  <si>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</si>
  <si>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</si>
  <si>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</si>
  <si>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</si>
  <si>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</si>
  <si>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</si>
  <si>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</si>
  <si>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</si>
  <si>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</si>
  <si>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</si>
  <si>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</si>
  <si>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</si>
  <si>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</si>
  <si>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</si>
  <si>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</si>
  <si>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</si>
  <si>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</si>
  <si>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</si>
  <si>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</si>
  <si>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</si>
  <si>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</si>
  <si>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</si>
  <si>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</si>
  <si>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</si>
  <si>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</si>
  <si>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</si>
  <si>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</si>
  <si>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</si>
  <si>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</si>
  <si>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</si>
  <si>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</si>
  <si>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</si>
  <si>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</si>
  <si>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</si>
  <si>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</si>
  <si>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</si>
  <si>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</si>
  <si>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</si>
  <si>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</si>
  <si>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</si>
  <si>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</si>
  <si>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</si>
  <si>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</si>
  <si>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</si>
  <si>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</si>
  <si>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</si>
  <si>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</si>
  <si>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</si>
  <si>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</si>
  <si>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</si>
  <si>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</si>
  <si>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</si>
  <si>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</si>
  <si>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</si>
  <si>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</si>
  <si>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</si>
  <si>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</si>
  <si>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</si>
  <si>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</si>
  <si>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</si>
  <si>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</si>
  <si>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</si>
  <si>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</si>
  <si>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</si>
  <si>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</si>
  <si>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</si>
  <si>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</si>
  <si>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</si>
  <si>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</si>
  <si>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</si>
  <si>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</si>
  <si>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</si>
  <si>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</si>
  <si>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</si>
  <si>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</si>
  <si>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</si>
  <si>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</si>
  <si>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</si>
  <si>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</si>
  <si>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</si>
  <si>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</si>
  <si>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</si>
  <si>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</si>
  <si>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</si>
  <si>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</si>
  <si>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</si>
  <si>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</si>
  <si>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</si>
  <si>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</si>
  <si>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</si>
  <si>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</si>
  <si>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</si>
  <si>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</si>
  <si>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</si>
  <si>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</si>
  <si>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</si>
  <si>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</si>
  <si>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</si>
  <si>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</si>
  <si>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</si>
  <si>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</si>
  <si>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</si>
  <si>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</si>
  <si>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</si>
  <si>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</si>
  <si>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</si>
  <si>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</si>
  <si>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</si>
  <si>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</si>
  <si>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</si>
  <si>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</si>
  <si>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</si>
  <si>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</si>
  <si>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</si>
  <si>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</si>
  <si>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</si>
  <si>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</si>
  <si>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</si>
  <si>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</si>
  <si>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</si>
  <si>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</si>
  <si>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</si>
  <si>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</si>
  <si>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</si>
  <si>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</si>
  <si>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</si>
  <si>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</si>
  <si>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</si>
  <si>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</si>
  <si>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</si>
  <si>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</si>
  <si>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</si>
  <si>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</si>
  <si>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</si>
  <si>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</si>
  <si>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</si>
  <si>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</si>
  <si>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</si>
  <si>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</si>
  <si>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</si>
  <si>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</si>
  <si>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</si>
  <si>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</si>
  <si>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</si>
  <si>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</si>
  <si>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</si>
  <si>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</si>
  <si>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</si>
  <si>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</si>
  <si>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</si>
  <si>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</si>
  <si>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</si>
  <si>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</si>
  <si>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</si>
  <si>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</si>
  <si>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</si>
  <si>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</si>
  <si>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</si>
  <si>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</si>
  <si>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</si>
  <si>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</si>
  <si>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</si>
  <si>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</si>
  <si>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</si>
  <si>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</si>
  <si>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</si>
  <si>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</si>
  <si>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</si>
  <si>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</si>
  <si>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</si>
  <si>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</si>
  <si>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</si>
  <si>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</si>
  <si>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</si>
  <si>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</si>
  <si>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</si>
  <si>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</si>
  <si>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</si>
  <si>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</si>
  <si>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</si>
  <si>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</si>
  <si>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</si>
  <si>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</si>
  <si>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</si>
  <si>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</si>
  <si>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</si>
  <si>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</si>
  <si>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</si>
  <si>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</si>
  <si>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</si>
  <si>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</si>
  <si>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</si>
  <si>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</si>
  <si>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</si>
  <si>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</si>
  <si>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</si>
  <si>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</si>
  <si>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</si>
  <si>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</si>
  <si>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</si>
  <si>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</si>
  <si>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</si>
  <si>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</si>
  <si>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</si>
  <si>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</si>
  <si>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</si>
  <si>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</si>
  <si>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</si>
  <si>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</si>
  <si>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</si>
  <si>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</si>
  <si>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</si>
  <si>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</si>
  <si>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</si>
  <si>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</si>
  <si>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</si>
  <si>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</si>
  <si>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</si>
  <si>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</si>
  <si>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</si>
  <si>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</si>
  <si>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</si>
  <si>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</si>
  <si>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</si>
  <si>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</si>
  <si>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</si>
  <si>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</si>
  <si>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</si>
  <si>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</si>
  <si>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</si>
  <si>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</si>
  <si>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</si>
  <si>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</si>
  <si>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</si>
  <si>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</si>
  <si>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</si>
  <si>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</si>
  <si>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</si>
  <si>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</si>
  <si>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</si>
  <si>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</si>
  <si>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</si>
  <si>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</si>
  <si>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</si>
  <si>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</si>
  <si>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</si>
  <si>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</si>
  <si>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</si>
  <si>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</si>
  <si>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</si>
  <si>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</si>
  <si>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</si>
  <si>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</si>
  <si>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</si>
  <si>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</si>
  <si>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</si>
  <si>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</si>
  <si>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</si>
  <si>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</si>
  <si>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</si>
  <si>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</si>
  <si>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</si>
  <si>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</si>
  <si>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</si>
  <si>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</si>
  <si>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</si>
  <si>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</si>
  <si>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</si>
  <si>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</si>
  <si>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</si>
  <si>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</si>
  <si>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</si>
  <si>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</si>
  <si>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</si>
  <si>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</si>
  <si>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</si>
  <si>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</si>
  <si>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</si>
  <si>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</si>
  <si>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</si>
  <si>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</si>
  <si>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</si>
  <si>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</si>
  <si>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</si>
  <si>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</si>
  <si>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</si>
  <si>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</si>
  <si>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</si>
  <si>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</si>
  <si>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</si>
  <si>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</si>
  <si>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</si>
  <si>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</si>
  <si>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</si>
  <si>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</si>
  <si>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</si>
  <si>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</si>
  <si>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</si>
  <si>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</si>
  <si>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</si>
  <si>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</si>
  <si>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</si>
  <si>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</si>
  <si>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</si>
  <si>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</si>
  <si>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</si>
  <si>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</si>
  <si>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</si>
  <si>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</si>
  <si>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</si>
  <si>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</si>
  <si>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</si>
  <si>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</si>
  <si>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</si>
  <si>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</si>
  <si>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</si>
  <si>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</si>
  <si>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</si>
  <si>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</si>
  <si>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</si>
  <si>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</si>
  <si>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</si>
  <si>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</si>
  <si>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</si>
  <si>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</si>
  <si>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</si>
  <si>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</si>
  <si>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</si>
  <si>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</si>
  <si>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</si>
  <si>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</si>
  <si>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</si>
  <si>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</si>
  <si>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</si>
  <si>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</si>
  <si>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</si>
  <si>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</si>
  <si>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</si>
  <si>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</si>
  <si>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</si>
  <si>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</si>
  <si>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</si>
  <si>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</si>
  <si>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</si>
  <si>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</si>
  <si>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</si>
  <si>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</si>
  <si>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</si>
  <si>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</si>
  <si>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</si>
  <si>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</si>
  <si>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</si>
  <si>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</si>
  <si>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</si>
  <si>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</si>
  <si>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</si>
  <si>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</si>
  <si>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</si>
  <si>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</si>
  <si>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</si>
  <si>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</si>
  <si>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</si>
  <si>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</si>
  <si>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</si>
  <si>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</si>
  <si>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</si>
  <si>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</si>
  <si>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</si>
  <si>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</si>
  <si>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</si>
  <si>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</si>
  <si>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</si>
  <si>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</si>
  <si>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</si>
  <si>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</si>
  <si>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</si>
  <si>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</si>
  <si>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</si>
  <si>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</si>
  <si>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</si>
  <si>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</si>
  <si>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</si>
  <si>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</si>
  <si>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</si>
  <si>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</si>
  <si>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</si>
  <si>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</si>
  <si>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Průměrná měsíční mzda (Kč)</t>
  </si>
  <si>
    <t>pedagogičtí pracovníci V, V a I</t>
  </si>
  <si>
    <r>
      <rPr>
        <sz val="8"/>
        <rFont val="Calibri"/>
        <family val="2"/>
      </rPr>
      <t>(1)</t>
    </r>
    <r>
      <rPr>
        <sz val="10"/>
        <rFont val="Calibri"/>
        <family val="2"/>
      </rPr>
      <t xml:space="preserve"> Jedná se o poplatky definované v § 58, odst. 3  - zákona č. 111/1998 Sb.</t>
    </r>
  </si>
  <si>
    <t>č. ř. v tab. 5</t>
  </si>
  <si>
    <t>PO 3 - Rovný přístup ke kvalitnímu vzdělávání</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</si>
  <si>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</si>
  <si>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</si>
  <si>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t>Položka "Výsledek hospodaření po zdanění celkem" se musí rovnat položce A.II.1 "Účet výsledku hospodaření" uvedené v pasivech rozvahy .</t>
  </si>
  <si>
    <r>
      <rPr>
        <sz val="8"/>
        <rFont val="Calibri"/>
        <family val="2"/>
      </rPr>
      <t>(4)</t>
    </r>
    <r>
      <rPr>
        <sz val="10"/>
        <rFont val="Calibri"/>
        <family val="2"/>
      </rPr>
      <t xml:space="preserve"> Údaje se vyplňují  na celé tisíce bez desetinných míst. Sumární buňky jsou uzamknuté.</t>
    </r>
  </si>
  <si>
    <r>
      <t xml:space="preserve">                     1.Účet výsledku hospodaření </t>
    </r>
    <r>
      <rPr>
        <vertAlign val="superscript"/>
        <sz val="10"/>
        <rFont val="Calibri"/>
        <family val="2"/>
      </rPr>
      <t>(5)</t>
    </r>
  </si>
  <si>
    <r>
      <t xml:space="preserve">                     2.Výsledek hospodaření ve schvalovacím řízení </t>
    </r>
    <r>
      <rPr>
        <vertAlign val="superscript"/>
        <sz val="10"/>
        <rFont val="Calibri"/>
        <family val="2"/>
      </rPr>
      <t>(6)</t>
    </r>
  </si>
  <si>
    <r>
      <rPr>
        <sz val="8"/>
        <rFont val="Calibri"/>
        <family val="2"/>
      </rPr>
      <t>(5)</t>
    </r>
    <r>
      <rPr>
        <sz val="10"/>
        <rFont val="Calibri"/>
        <family val="2"/>
      </rPr>
      <t xml:space="preserve"> Požka pasiv "A.II.1. Účet výsledku hospodaření" se vykazuje pouze k poslednímu dni účetního období.</t>
    </r>
  </si>
  <si>
    <r>
      <rPr>
        <sz val="8"/>
        <rFont val="Calibri"/>
        <family val="2"/>
      </rPr>
      <t>(6)</t>
    </r>
    <r>
      <rPr>
        <sz val="10"/>
        <rFont val="Calibri"/>
        <family val="2"/>
      </rPr>
      <t xml:space="preserve"> Požka pasiv "A.II.2. Výsledek hospodaření ve schvalovacím řízení" se vykazuje pouze k prvnímu dni účetního období.</t>
    </r>
  </si>
  <si>
    <r>
      <rPr>
        <sz val="8"/>
        <rFont val="Calibri"/>
        <family val="2"/>
      </rPr>
      <t>(2)</t>
    </r>
    <r>
      <rPr>
        <sz val="10"/>
        <rFont val="Calibri"/>
        <family val="2"/>
      </rPr>
      <t xml:space="preserve"> Jedná se o finanční prostředky poskytnuté  vysoké škole rozhodnutím (sloupec 1, 3, 5) a použité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</si>
  <si>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</si>
  <si>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</si>
  <si>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</si>
  <si>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</si>
  <si>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</si>
  <si>
    <r>
      <t xml:space="preserve">prostory </t>
    </r>
    <r>
      <rPr>
        <sz val="8"/>
        <rFont val="Calibri"/>
        <family val="2"/>
      </rPr>
      <t>(8)</t>
    </r>
  </si>
  <si>
    <r>
      <rPr>
        <sz val="8"/>
        <color indexed="8"/>
        <rFont val="Calibri"/>
        <family val="2"/>
      </rPr>
      <t>(8)</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</si>
  <si>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t>Znalečné (počet poskytnutých znaleckých posudků)</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</si>
  <si>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"Znalečné" </t>
    </r>
    <r>
      <rPr>
        <sz val="10"/>
        <color indexed="8"/>
        <rFont val="Calibri"/>
        <family val="2"/>
      </rPr>
      <t>se ve sloupcích "E" a "G" doplní znalečné dle § 30 zákona č. 254/2019 Sb., zákon o znalcích, znaleckých kancelářích a znaleckých ústavech. Do sloupců "D" a "F"  tohoto řádku VŠ doplní počty poskytnutých znaleckých posudků.</t>
    </r>
  </si>
  <si>
    <t>B.1</t>
  </si>
  <si>
    <t>P</t>
  </si>
  <si>
    <t>Společenské priority</t>
  </si>
  <si>
    <t>FUČ</t>
  </si>
  <si>
    <t>Fond umělecké činnosti</t>
  </si>
  <si>
    <t>Fond vzdělávací politiky (mimo FUČ)</t>
  </si>
  <si>
    <t xml:space="preserve">  (vše bez prostředků poskytovaných na programové financování, na operační programy a VaV)</t>
  </si>
  <si>
    <t>V případě potřeby možno vložit další řádky.</t>
  </si>
  <si>
    <r>
      <rPr>
        <sz val="8"/>
        <rFont val="Calibri"/>
        <family val="2"/>
      </rPr>
      <t xml:space="preserve">(5)  </t>
    </r>
    <r>
      <rPr>
        <sz val="10"/>
        <rFont val="Calibri"/>
        <family val="2"/>
      </rPr>
      <t>Součtová hodnota této tabulky se automaticky přenáší do souhrnné tabulky č. 5, ř. 10.</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</si>
  <si>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r>
      <rPr>
        <sz val="10"/>
        <color indexed="8"/>
        <rFont val="Calibri"/>
        <family val="2"/>
      </rPr>
      <t xml:space="preserve"> </t>
    </r>
    <r>
      <rPr>
        <b/>
        <sz val="10"/>
        <color indexed="10"/>
        <rFont val="Calibri"/>
        <family val="2"/>
      </rPr>
      <t>POZOR, oproti r. 2020 byla upravena struktura řádků.</t>
    </r>
  </si>
  <si>
    <t>kapitálový příspěvek</t>
  </si>
  <si>
    <t>Příspěvek na stravování zaměstnanců</t>
  </si>
  <si>
    <t>Příspěvek na rekreace, penzijní pojištění, životní pojištění</t>
  </si>
  <si>
    <t>kapitálové dotace</t>
  </si>
  <si>
    <t xml:space="preserve">            software</t>
  </si>
  <si>
    <t>VŠTE ČB</t>
  </si>
  <si>
    <t>Menza VŠTE</t>
  </si>
  <si>
    <t>Kolej VŠTE</t>
  </si>
  <si>
    <t>od studentů</t>
  </si>
  <si>
    <t>SOCRATES</t>
  </si>
  <si>
    <t>CEEPUS</t>
  </si>
  <si>
    <t>ERAMSUS</t>
  </si>
  <si>
    <t>NAEP</t>
  </si>
  <si>
    <t>úplata za nadstandartní služby</t>
  </si>
  <si>
    <t>úplata za vystavení ISIC karty, ID karty, ISIC přelepky</t>
  </si>
  <si>
    <t>Účelová podpora na studenty s mimořádnou sportovní výkonností v roce 2021</t>
  </si>
  <si>
    <t>Účelová podpora na jazykové kurzy pro děti cizince migrující z Ukrajiny</t>
  </si>
  <si>
    <t>Program TAČR</t>
  </si>
  <si>
    <t>Prostředky na krytí DPH projetků NPO</t>
  </si>
  <si>
    <t xml:space="preserve">     Národní plán obnovy </t>
  </si>
  <si>
    <r>
      <t xml:space="preserve">      </t>
    </r>
    <r>
      <rPr>
        <sz val="10"/>
        <rFont val="Calibri"/>
        <family val="2"/>
      </rPr>
      <t xml:space="preserve">  komponenta 3.2 </t>
    </r>
    <r>
      <rPr>
        <b/>
        <vertAlign val="superscript"/>
        <sz val="10"/>
        <rFont val="Calibri"/>
        <family val="2"/>
      </rPr>
      <t>(10)</t>
    </r>
  </si>
  <si>
    <t xml:space="preserve">     Národní plnán obnovy </t>
  </si>
  <si>
    <r>
      <t xml:space="preserve">        </t>
    </r>
    <r>
      <rPr>
        <sz val="10"/>
        <rFont val="Calibri"/>
        <family val="2"/>
      </rPr>
      <t>komponenta 5.1</t>
    </r>
  </si>
  <si>
    <t>Erasmus+</t>
  </si>
  <si>
    <t>Tab. 8.a:    Pracovníci a mzdové prostředky (v podrobném členění dle zdroje financování - mzdy vč. OON) (1)</t>
  </si>
  <si>
    <t>VaV z národních zdrojů (2)</t>
  </si>
  <si>
    <t>v gesci MŠMT</t>
  </si>
  <si>
    <r>
      <rPr>
        <b/>
        <sz val="11"/>
        <color indexed="8"/>
        <rFont val="Calibri"/>
        <family val="2"/>
      </rPr>
      <t xml:space="preserve">Tab. 8.b:    Pracovníci a mzdové prostředky </t>
    </r>
    <r>
      <rPr>
        <sz val="11"/>
        <color theme="1"/>
        <rFont val="Calibri"/>
        <family val="2"/>
      </rPr>
      <t>(v podrobném členění dle akademických kategorií -bez OON)</t>
    </r>
  </si>
  <si>
    <t>Počet pracovníků (3)</t>
  </si>
  <si>
    <t>3=sl.2/12 /sl.1</t>
  </si>
  <si>
    <t>6=sl.5/12 /sl.4</t>
  </si>
  <si>
    <t>9=sl.8/12 /sl.7</t>
  </si>
  <si>
    <t>akademičtí pracovníci (4)</t>
  </si>
  <si>
    <t>vědečtí pracovníci (5)</t>
  </si>
  <si>
    <t>ostatní (6)</t>
  </si>
  <si>
    <t>(1)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</si>
  <si>
    <t>(2) Obsahuje prostředky z GA ČR, TA ČR, ministerstev a dalších národních zdrojů (bez operačních programů EU).</t>
  </si>
  <si>
    <t>(3)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</si>
  <si>
    <t>(4)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</si>
  <si>
    <t>(5) Jedná se o vědecké pracovníky, kteří v rámci svého úvazku na vysoké škole pouze vědecky pracují. Pedagogické činnosti se nevěnují vůbec.</t>
  </si>
  <si>
    <t>(6) Úvazky pracovníků, kteří se nevěnují ani pedagogické ani vědecké činnosti. Jde zejména o technicko- hospodářské pracovníky, provozní a obchodně provozní pracovníky, zdravotní a ostatní pracovníky, atp.</t>
  </si>
  <si>
    <t>(7) Hodnota mezd CELKEM v řádku 6 (CELKEM) tab. 8.a se rovná hodnotě mezd CELKEM ve sl. 8, ř. 12 tabulky 8.b.</t>
  </si>
  <si>
    <t>(8) Hodnota mezd CELKEM ve sl. 2, ř. 12 tabulky 8.b. se rovná součtu hodnot mezd CELKEM ve sloupcích 1 a 3  řádku 6 tabulky 8.a. Hodnota mezd CELKEM ve sl. 5, ř. 12 tabulky 8.b. se rovná součtu hodnot mezd CELKEM ve sloupcích 5, 7, 9, 11, 13, 15 a 17  řádku 6 tabulky 8.a</t>
  </si>
  <si>
    <t>Dotace laboratoře</t>
  </si>
  <si>
    <t>Ministerstvo průmyslu a obchodu</t>
  </si>
  <si>
    <t>Erasmus</t>
  </si>
  <si>
    <t>Visegrad fund</t>
  </si>
  <si>
    <t>Dotační program JČK</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</si>
</sst>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405]d\.\ mmmm\ yyyy"/>
    <numFmt numFmtId="174" formatCode="000\ 00"/>
    <numFmt numFmtId="175" formatCode="#,##0_ ;[Red]\-#,##0\ ;\–\ "/>
    <numFmt numFmtId="176" formatCode="#,##0_ ;[Red]\-#,##0\ "/>
    <numFmt numFmtId="177" formatCode="[$¥€-2]\ #\ ##,000_);[Red]\([$€-2]\ #\ ##,000\)"/>
    <numFmt numFmtId="178" formatCode="#,##0\ &quot;Kč&quot;"/>
    <numFmt numFmtId="179" formatCode="#,##0.00000"/>
    <numFmt numFmtId="180" formatCode="#,##0.000000"/>
    <numFmt numFmtId="181" formatCode="#,##0.0000000"/>
    <numFmt numFmtId="182" formatCode="#,##0.0000"/>
    <numFmt numFmtId="183" formatCode="#,##0.0"/>
    <numFmt numFmtId="184" formatCode="0.0"/>
  </numFmts>
  <fonts count="83">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6"/>
      <color indexed="8"/>
      <name val="Calibri"/>
      <family val="2"/>
    </font>
    <font>
      <i/>
      <sz val="8"/>
      <color indexed="8"/>
      <name val="Calibri"/>
      <family val="2"/>
    </font>
    <font>
      <vertAlign val="superscript"/>
      <sz val="10"/>
      <name val="Calibri"/>
      <family val="2"/>
    </font>
    <font>
      <b/>
      <sz val="10"/>
      <color indexed="10"/>
      <name val="Calibri"/>
      <family val="2"/>
    </font>
    <font>
      <b/>
      <vertAlign val="superscript"/>
      <sz val="10"/>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sz val="10"/>
      <color indexed="12"/>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
      <patternFill patternType="solid">
        <fgColor theme="0" tint="-0.24993999302387238"/>
        <bgColor indexed="64"/>
      </patternFill>
    </fill>
  </fills>
  <borders count="1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style="medium"/>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thin"/>
      <bottom style="thin"/>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hair"/>
      <top style="thin"/>
      <bottom style="medium"/>
    </border>
    <border>
      <left style="hair"/>
      <right style="medium"/>
      <top style="medium"/>
      <bottom style="thin"/>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medium"/>
      <top style="thin"/>
      <bottom style="thin"/>
    </border>
    <border>
      <left>
        <color indexed="63"/>
      </left>
      <right style="medium"/>
      <top style="thin"/>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hair"/>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medium"/>
      <top style="medium"/>
      <bottom>
        <color indexed="63"/>
      </bottom>
    </border>
    <border>
      <left style="thin"/>
      <right style="hair"/>
      <top style="thin"/>
      <bottom>
        <color indexed="63"/>
      </botto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color indexed="63"/>
      </right>
      <top style="thin"/>
      <bottom style="medium"/>
    </border>
    <border>
      <left/>
      <right/>
      <top style="thin"/>
      <bottom/>
    </border>
    <border>
      <left>
        <color indexed="63"/>
      </left>
      <right>
        <color indexed="63"/>
      </right>
      <top>
        <color indexed="63"/>
      </top>
      <bottom style="medium"/>
    </border>
    <border>
      <left/>
      <right style="hair"/>
      <top/>
      <bottom style="medium"/>
    </border>
    <border>
      <left>
        <color indexed="63"/>
      </left>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medium"/>
      <top>
        <color indexed="63"/>
      </top>
      <bottom>
        <color indexed="63"/>
      </bottom>
    </border>
    <border>
      <left style="thin"/>
      <right style="hair"/>
      <top style="medium"/>
      <bottom style="thin"/>
    </border>
    <border>
      <left style="hair"/>
      <right style="medium"/>
      <top>
        <color indexed="63"/>
      </top>
      <bottom style="medium"/>
    </border>
    <border>
      <left style="thin"/>
      <right style="hair"/>
      <top>
        <color indexed="63"/>
      </top>
      <bottom style="medium"/>
    </border>
    <border>
      <left style="medium"/>
      <right>
        <color indexed="63"/>
      </right>
      <top style="medium"/>
      <bottom style="medium"/>
    </border>
    <border>
      <left style="medium"/>
      <right style="medium"/>
      <top style="thin"/>
      <bottom style="medium"/>
    </border>
    <border>
      <left style="hair"/>
      <right style="medium"/>
      <top style="thin"/>
      <bottom>
        <color indexed="63"/>
      </bottom>
    </border>
    <border>
      <left style="medium"/>
      <right style="medium"/>
      <top>
        <color indexed="63"/>
      </top>
      <bottom>
        <color indexed="63"/>
      </botto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thin"/>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hair"/>
      <top style="medium"/>
      <bottom>
        <color indexed="63"/>
      </bottom>
    </border>
    <border>
      <left style="hair"/>
      <right style="hair"/>
      <top>
        <color indexed="63"/>
      </top>
      <bottom style="thin"/>
    </border>
    <border>
      <left style="thin"/>
      <right>
        <color indexed="63"/>
      </right>
      <top style="thin"/>
      <bottom>
        <color indexed="63"/>
      </bottom>
    </border>
    <border>
      <left style="medium"/>
      <right>
        <color indexed="63"/>
      </right>
      <top style="thin"/>
      <bottom style="hair"/>
    </border>
    <border>
      <left>
        <color indexed="63"/>
      </left>
      <right style="medium"/>
      <top style="thin"/>
      <bottom style="hair"/>
    </border>
    <border>
      <left style="medium"/>
      <right>
        <color indexed="63"/>
      </right>
      <top style="thin"/>
      <bottom>
        <color indexed="63"/>
      </bottom>
    </border>
    <border>
      <left style="medium"/>
      <right>
        <color indexed="63"/>
      </right>
      <top style="hair"/>
      <bottom>
        <color indexed="63"/>
      </bottom>
    </border>
    <border>
      <left style="medium"/>
      <right>
        <color indexed="63"/>
      </right>
      <top>
        <color indexed="63"/>
      </top>
      <bottom style="thin"/>
    </border>
    <border>
      <left>
        <color indexed="63"/>
      </left>
      <right>
        <color indexed="63"/>
      </right>
      <top style="thin"/>
      <bottom style="hair"/>
    </border>
    <border>
      <left style="medium"/>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0" borderId="0" applyNumberFormat="0" applyFill="0" applyBorder="0" applyAlignment="0" applyProtection="0"/>
    <xf numFmtId="0" fontId="5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1"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329">
    <xf numFmtId="0" fontId="0" fillId="0" borderId="0" xfId="0" applyFont="1" applyAlignment="1">
      <alignment/>
    </xf>
    <xf numFmtId="0" fontId="4" fillId="0" borderId="0" xfId="46">
      <alignment/>
      <protection/>
    </xf>
    <xf numFmtId="0" fontId="4" fillId="0" borderId="0" xfId="46" applyAlignment="1" applyProtection="1">
      <alignment vertical="center"/>
      <protection locked="0"/>
    </xf>
    <xf numFmtId="0" fontId="4" fillId="0" borderId="0" xfId="46" applyAlignment="1">
      <alignment vertical="center"/>
      <protection/>
    </xf>
    <xf numFmtId="0" fontId="4" fillId="0" borderId="0" xfId="46" applyProtection="1">
      <alignment/>
      <protection locked="0"/>
    </xf>
    <xf numFmtId="0" fontId="5" fillId="0" borderId="0" xfId="46" applyFont="1" applyAlignment="1" applyProtection="1">
      <alignment vertical="center"/>
      <protection locked="0"/>
    </xf>
    <xf numFmtId="0" fontId="5" fillId="0" borderId="0" xfId="46" applyFont="1" applyAlignment="1">
      <alignment vertical="center"/>
      <protection/>
    </xf>
    <xf numFmtId="0" fontId="5" fillId="0" borderId="0" xfId="46" applyFont="1" applyAlignment="1">
      <alignment horizontal="center" vertical="center"/>
      <protection/>
    </xf>
    <xf numFmtId="0" fontId="5" fillId="0" borderId="0" xfId="46" applyFont="1" applyBorder="1" applyAlignment="1" applyProtection="1">
      <alignment vertical="center"/>
      <protection locked="0"/>
    </xf>
    <xf numFmtId="49" fontId="5" fillId="0" borderId="0" xfId="46" applyNumberFormat="1" applyFont="1" applyAlignment="1" applyProtection="1">
      <alignment vertical="center"/>
      <protection locked="0"/>
    </xf>
    <xf numFmtId="49" fontId="5"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49" fontId="6" fillId="0" borderId="0" xfId="46" applyNumberFormat="1" applyFont="1" applyAlignment="1" applyProtection="1">
      <alignment vertical="center"/>
      <protection locked="0"/>
    </xf>
    <xf numFmtId="0" fontId="6" fillId="0" borderId="0" xfId="46" applyFont="1" applyAlignment="1">
      <alignment vertical="center"/>
      <protection/>
    </xf>
    <xf numFmtId="0" fontId="6" fillId="0" borderId="0" xfId="46" applyFont="1" applyAlignment="1" applyProtection="1">
      <alignment vertical="center"/>
      <protection locked="0"/>
    </xf>
    <xf numFmtId="0" fontId="6" fillId="0" borderId="0" xfId="46" applyFont="1" applyAlignment="1">
      <alignment vertical="center"/>
      <protection/>
    </xf>
    <xf numFmtId="0" fontId="6" fillId="0" borderId="0" xfId="46" applyFont="1" applyAlignment="1">
      <alignment horizontal="center" vertical="center"/>
      <protection/>
    </xf>
    <xf numFmtId="49" fontId="6" fillId="0" borderId="0" xfId="46" applyNumberFormat="1" applyFont="1" applyAlignment="1" applyProtection="1">
      <alignment vertical="center"/>
      <protection locked="0"/>
    </xf>
    <xf numFmtId="49" fontId="6"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0" fontId="9" fillId="0" borderId="0" xfId="46" applyFont="1" applyAlignment="1" applyProtection="1">
      <alignment vertical="center"/>
      <protection locked="0"/>
    </xf>
    <xf numFmtId="0" fontId="8" fillId="0" borderId="0" xfId="46" applyFont="1" applyAlignment="1" applyProtection="1">
      <alignment vertical="center"/>
      <protection locked="0"/>
    </xf>
    <xf numFmtId="0" fontId="9" fillId="0" borderId="0" xfId="46" applyFont="1" applyAlignment="1" applyProtection="1">
      <alignment vertical="center"/>
      <protection locked="0"/>
    </xf>
    <xf numFmtId="0" fontId="9" fillId="0" borderId="0" xfId="46" applyFont="1" applyAlignment="1">
      <alignment vertical="center"/>
      <protection/>
    </xf>
    <xf numFmtId="0" fontId="6" fillId="0" borderId="0" xfId="46" applyFont="1" applyAlignment="1" applyProtection="1">
      <alignment horizontal="center" vertical="center"/>
      <protection locked="0"/>
    </xf>
    <xf numFmtId="0" fontId="6" fillId="0" borderId="0" xfId="46" applyFont="1" applyAlignment="1">
      <alignment horizontal="center" vertical="center"/>
      <protection/>
    </xf>
    <xf numFmtId="0" fontId="6" fillId="0" borderId="0" xfId="46" applyFont="1" applyBorder="1" applyAlignment="1">
      <alignment vertical="center" wrapText="1"/>
      <protection/>
    </xf>
    <xf numFmtId="0" fontId="6" fillId="0" borderId="0" xfId="46" applyFont="1" applyBorder="1" applyAlignment="1" applyProtection="1">
      <alignment vertical="center"/>
      <protection locked="0"/>
    </xf>
    <xf numFmtId="0" fontId="6" fillId="0" borderId="0" xfId="46" applyFont="1">
      <alignment/>
      <protection/>
    </xf>
    <xf numFmtId="0" fontId="8" fillId="0" borderId="0" xfId="46" applyFont="1">
      <alignment/>
      <protection/>
    </xf>
    <xf numFmtId="0" fontId="6" fillId="0" borderId="0" xfId="46" applyFont="1" applyProtection="1">
      <alignment/>
      <protection locked="0"/>
    </xf>
    <xf numFmtId="0" fontId="8" fillId="0" borderId="10"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2" xfId="46" applyFont="1" applyBorder="1" applyAlignment="1" applyProtection="1">
      <alignment horizontal="center" vertical="center" wrapText="1"/>
      <protection locked="0"/>
    </xf>
    <xf numFmtId="0" fontId="8" fillId="0" borderId="13" xfId="46" applyFont="1" applyBorder="1" applyAlignment="1" applyProtection="1">
      <alignment horizontal="center" vertical="center" wrapText="1"/>
      <protection locked="0"/>
    </xf>
    <xf numFmtId="0" fontId="6" fillId="0" borderId="14" xfId="46" applyFont="1" applyBorder="1" applyAlignment="1" applyProtection="1">
      <alignment vertical="center" wrapText="1"/>
      <protection locked="0"/>
    </xf>
    <xf numFmtId="0" fontId="20" fillId="0" borderId="0" xfId="46" applyFont="1" applyAlignment="1" applyProtection="1">
      <alignment vertical="center"/>
      <protection locked="0"/>
    </xf>
    <xf numFmtId="0" fontId="8" fillId="0" borderId="0" xfId="46" applyFont="1" applyAlignment="1" applyProtection="1">
      <alignment horizontal="justify" vertical="center"/>
      <protection locked="0"/>
    </xf>
    <xf numFmtId="0" fontId="8" fillId="0" borderId="0" xfId="46" applyFont="1" applyAlignment="1">
      <alignment vertical="center"/>
      <protection/>
    </xf>
    <xf numFmtId="0" fontId="6" fillId="0" borderId="0" xfId="46" applyFont="1" applyFill="1" applyAlignment="1" applyProtection="1">
      <alignment vertical="center"/>
      <protection locked="0"/>
    </xf>
    <xf numFmtId="0" fontId="7" fillId="0" borderId="0" xfId="46" applyFont="1" applyFill="1" applyAlignment="1" applyProtection="1">
      <alignment vertical="center"/>
      <protection locked="0"/>
    </xf>
    <xf numFmtId="0" fontId="19" fillId="0" borderId="0" xfId="46" applyFont="1" applyAlignment="1" applyProtection="1">
      <alignment horizontal="right" vertical="center"/>
      <protection locked="0"/>
    </xf>
    <xf numFmtId="0" fontId="6" fillId="0" borderId="0" xfId="46" applyFont="1" applyBorder="1" applyProtection="1">
      <alignment/>
      <protection locked="0"/>
    </xf>
    <xf numFmtId="0" fontId="6" fillId="0" borderId="0" xfId="46" applyFont="1" applyBorder="1" applyAlignment="1" applyProtection="1">
      <alignment horizontal="justify" vertical="center" wrapText="1"/>
      <protection locked="0"/>
    </xf>
    <xf numFmtId="0" fontId="7" fillId="0" borderId="0" xfId="46" applyFont="1" applyProtection="1">
      <alignment/>
      <protection locked="0"/>
    </xf>
    <xf numFmtId="0" fontId="6" fillId="0" borderId="0" xfId="46" applyFont="1" applyFill="1" applyAlignment="1" applyProtection="1">
      <alignment horizontal="left" vertical="center"/>
      <protection locked="0"/>
    </xf>
    <xf numFmtId="0" fontId="6" fillId="0" borderId="0" xfId="46" applyFont="1" applyBorder="1" applyAlignment="1" applyProtection="1">
      <alignment horizontal="left" vertical="center"/>
      <protection locked="0"/>
    </xf>
    <xf numFmtId="0" fontId="6" fillId="0" borderId="0" xfId="46" applyFont="1" applyAlignment="1">
      <alignment horizontal="left" vertical="center"/>
      <protection/>
    </xf>
    <xf numFmtId="4" fontId="6" fillId="0" borderId="0" xfId="46" applyNumberFormat="1" applyFont="1" applyAlignment="1" applyProtection="1">
      <alignment vertical="center"/>
      <protection locked="0"/>
    </xf>
    <xf numFmtId="4" fontId="6" fillId="0" borderId="0" xfId="46" applyNumberFormat="1" applyFont="1" applyAlignment="1">
      <alignment vertical="center"/>
      <protection/>
    </xf>
    <xf numFmtId="4" fontId="6" fillId="0" borderId="0" xfId="46" applyNumberFormat="1" applyFont="1" applyAlignment="1" applyProtection="1">
      <alignment horizontal="right" vertical="center"/>
      <protection locked="0"/>
    </xf>
    <xf numFmtId="0" fontId="7" fillId="0" borderId="0" xfId="46" applyFont="1" applyAlignment="1" applyProtection="1">
      <alignment/>
      <protection locked="0"/>
    </xf>
    <xf numFmtId="4" fontId="6" fillId="0" borderId="0" xfId="46" applyNumberFormat="1" applyFont="1" applyProtection="1">
      <alignment/>
      <protection locked="0"/>
    </xf>
    <xf numFmtId="4" fontId="6" fillId="0" borderId="0" xfId="46" applyNumberFormat="1" applyFont="1" applyAlignment="1" applyProtection="1">
      <alignment horizontal="right"/>
      <protection locked="0"/>
    </xf>
    <xf numFmtId="4" fontId="6" fillId="0" borderId="15" xfId="46" applyNumberFormat="1" applyFont="1" applyBorder="1" applyAlignment="1" applyProtection="1">
      <alignment vertical="center"/>
      <protection locked="0"/>
    </xf>
    <xf numFmtId="4" fontId="6" fillId="0" borderId="0" xfId="46" applyNumberFormat="1" applyFont="1">
      <alignment/>
      <protection/>
    </xf>
    <xf numFmtId="4" fontId="12" fillId="0" borderId="0" xfId="46" applyNumberFormat="1" applyFont="1" applyBorder="1" applyAlignment="1" applyProtection="1">
      <alignment horizontal="right" vertical="top" wrapText="1"/>
      <protection locked="0"/>
    </xf>
    <xf numFmtId="0" fontId="12" fillId="0" borderId="0" xfId="46" applyFont="1" applyAlignment="1">
      <alignment horizontal="right" vertical="top" wrapText="1"/>
      <protection/>
    </xf>
    <xf numFmtId="0" fontId="12" fillId="0" borderId="0" xfId="46" applyFont="1" applyBorder="1" applyAlignment="1">
      <alignment horizontal="right" vertical="top" wrapText="1"/>
      <protection/>
    </xf>
    <xf numFmtId="0" fontId="12" fillId="0" borderId="0" xfId="46" applyFont="1" applyBorder="1" applyAlignment="1">
      <alignment vertical="top" wrapText="1"/>
      <protection/>
    </xf>
    <xf numFmtId="0" fontId="48" fillId="0" borderId="16" xfId="46" applyFont="1" applyBorder="1" applyAlignment="1" applyProtection="1">
      <alignment horizontal="left" vertical="center" wrapText="1"/>
      <protection locked="0"/>
    </xf>
    <xf numFmtId="0" fontId="12" fillId="0" borderId="0" xfId="46" applyFont="1" applyAlignment="1">
      <alignment vertical="top" wrapText="1"/>
      <protection/>
    </xf>
    <xf numFmtId="0" fontId="6" fillId="0" borderId="0" xfId="46" applyFont="1" applyFill="1" applyBorder="1" applyProtection="1">
      <alignment/>
      <protection locked="0"/>
    </xf>
    <xf numFmtId="4" fontId="6" fillId="0" borderId="0" xfId="46" applyNumberFormat="1" applyFont="1" applyFill="1" applyBorder="1" applyProtection="1">
      <alignment/>
      <protection locked="0"/>
    </xf>
    <xf numFmtId="0" fontId="6" fillId="0" borderId="0" xfId="46" applyFont="1" applyFill="1" applyBorder="1">
      <alignment/>
      <protection/>
    </xf>
    <xf numFmtId="0" fontId="49" fillId="0" borderId="0" xfId="46" applyFont="1" applyFill="1" applyBorder="1" applyAlignment="1">
      <alignment vertical="top" wrapText="1"/>
      <protection/>
    </xf>
    <xf numFmtId="0" fontId="49" fillId="0" borderId="0" xfId="46" applyFont="1" applyFill="1" applyBorder="1" applyAlignment="1">
      <alignment horizontal="center" vertical="top" wrapText="1"/>
      <protection/>
    </xf>
    <xf numFmtId="0" fontId="49" fillId="0" borderId="0" xfId="46" applyFont="1" applyFill="1" applyBorder="1" applyAlignment="1">
      <alignment horizontal="justify" vertical="top" wrapText="1"/>
      <protection/>
    </xf>
    <xf numFmtId="4" fontId="6" fillId="0" borderId="0" xfId="46" applyNumberFormat="1" applyFont="1" applyFill="1" applyBorder="1">
      <alignment/>
      <protection/>
    </xf>
    <xf numFmtId="4" fontId="12" fillId="0" borderId="0" xfId="46" applyNumberFormat="1" applyFont="1" applyBorder="1" applyAlignment="1" applyProtection="1">
      <alignment horizontal="right" vertical="center" wrapText="1"/>
      <protection locked="0"/>
    </xf>
    <xf numFmtId="0" fontId="6" fillId="0" borderId="11" xfId="46" applyFont="1" applyBorder="1" applyAlignment="1" applyProtection="1">
      <alignment horizontal="center" vertical="center"/>
      <protection locked="0"/>
    </xf>
    <xf numFmtId="0" fontId="6" fillId="0" borderId="17" xfId="46" applyFont="1" applyBorder="1" applyAlignment="1" applyProtection="1">
      <alignment horizontal="center" vertical="center"/>
      <protection locked="0"/>
    </xf>
    <xf numFmtId="0" fontId="6" fillId="0" borderId="18" xfId="46" applyFont="1" applyBorder="1" applyAlignment="1" applyProtection="1">
      <alignment horizontal="center" vertical="center"/>
      <protection locked="0"/>
    </xf>
    <xf numFmtId="4" fontId="6" fillId="0" borderId="12" xfId="46" applyNumberFormat="1" applyFont="1" applyBorder="1" applyAlignment="1" applyProtection="1">
      <alignment horizontal="center" vertical="center"/>
      <protection locked="0"/>
    </xf>
    <xf numFmtId="4" fontId="6" fillId="0" borderId="13" xfId="46" applyNumberFormat="1" applyFont="1" applyBorder="1" applyAlignment="1" applyProtection="1">
      <alignment horizontal="center" vertical="center"/>
      <protection locked="0"/>
    </xf>
    <xf numFmtId="0" fontId="12" fillId="0" borderId="0" xfId="46" applyFont="1" applyBorder="1" applyAlignment="1" applyProtection="1">
      <alignment vertical="center" wrapText="1"/>
      <protection locked="0"/>
    </xf>
    <xf numFmtId="0" fontId="12" fillId="0" borderId="0" xfId="46" applyFont="1" applyBorder="1" applyAlignment="1" applyProtection="1">
      <alignment horizontal="right" vertical="center" wrapText="1"/>
      <protection locked="0"/>
    </xf>
    <xf numFmtId="0" fontId="6" fillId="0" borderId="0" xfId="46" applyFont="1" applyFill="1" applyBorder="1" applyAlignment="1" applyProtection="1">
      <alignment vertical="center"/>
      <protection locked="0"/>
    </xf>
    <xf numFmtId="0" fontId="73" fillId="0" borderId="0" xfId="46" applyFont="1" applyAlignment="1">
      <alignment vertical="center"/>
      <protection/>
    </xf>
    <xf numFmtId="4" fontId="74" fillId="0" borderId="0" xfId="46" applyNumberFormat="1" applyFont="1" applyAlignment="1">
      <alignment vertical="center"/>
      <protection/>
    </xf>
    <xf numFmtId="0" fontId="6" fillId="0" borderId="0" xfId="46" applyFont="1" applyProtection="1">
      <alignment/>
      <protection/>
    </xf>
    <xf numFmtId="4" fontId="6" fillId="0" borderId="0" xfId="46" applyNumberFormat="1" applyFont="1" applyProtection="1">
      <alignment/>
      <protection/>
    </xf>
    <xf numFmtId="0" fontId="7" fillId="0" borderId="0" xfId="46" applyFont="1" applyProtection="1">
      <alignment/>
      <protection/>
    </xf>
    <xf numFmtId="4" fontId="12" fillId="0" borderId="0" xfId="46" applyNumberFormat="1" applyFont="1" applyBorder="1" applyAlignment="1" applyProtection="1">
      <alignment horizontal="right" vertical="top" wrapText="1"/>
      <protection/>
    </xf>
    <xf numFmtId="0" fontId="12" fillId="0" borderId="0" xfId="46" applyFont="1" applyBorder="1" applyAlignment="1" applyProtection="1">
      <alignment vertical="top" wrapText="1"/>
      <protection/>
    </xf>
    <xf numFmtId="0" fontId="12" fillId="0" borderId="0" xfId="46" applyFont="1" applyBorder="1" applyAlignment="1" applyProtection="1">
      <alignment horizontal="right" vertical="top" wrapText="1"/>
      <protection/>
    </xf>
    <xf numFmtId="0" fontId="6" fillId="0" borderId="0" xfId="46" applyFont="1" applyFill="1" applyBorder="1" applyProtection="1">
      <alignment/>
      <protection/>
    </xf>
    <xf numFmtId="0" fontId="49" fillId="0" borderId="0" xfId="46" applyFont="1" applyFill="1" applyBorder="1" applyAlignment="1" applyProtection="1">
      <alignment vertical="top" wrapText="1"/>
      <protection/>
    </xf>
    <xf numFmtId="0" fontId="49" fillId="0" borderId="0" xfId="46" applyFont="1" applyFill="1" applyBorder="1" applyAlignment="1" applyProtection="1">
      <alignment horizontal="center" vertical="top" wrapText="1"/>
      <protection/>
    </xf>
    <xf numFmtId="0" fontId="49" fillId="0" borderId="0" xfId="46" applyFont="1" applyFill="1" applyBorder="1" applyAlignment="1" applyProtection="1">
      <alignment horizontal="justify" vertical="top" wrapText="1"/>
      <protection/>
    </xf>
    <xf numFmtId="4" fontId="6" fillId="0" borderId="0" xfId="46" applyNumberFormat="1" applyFont="1" applyFill="1" applyBorder="1" applyProtection="1">
      <alignment/>
      <protection/>
    </xf>
    <xf numFmtId="0" fontId="73" fillId="0" borderId="0" xfId="46" applyFont="1" applyFill="1" applyBorder="1" applyProtection="1">
      <alignment/>
      <protection/>
    </xf>
    <xf numFmtId="0" fontId="74" fillId="0" borderId="0" xfId="46" applyFont="1" applyFill="1" applyBorder="1" applyProtection="1">
      <alignment/>
      <protection/>
    </xf>
    <xf numFmtId="0" fontId="7" fillId="0" borderId="0" xfId="46" applyFont="1">
      <alignment/>
      <protection/>
    </xf>
    <xf numFmtId="4" fontId="12" fillId="0" borderId="0" xfId="46" applyNumberFormat="1" applyFont="1" applyBorder="1" applyAlignment="1">
      <alignment horizontal="right" vertical="top" wrapText="1"/>
      <protection/>
    </xf>
    <xf numFmtId="0" fontId="0" fillId="0" borderId="0" xfId="0" applyAlignment="1">
      <alignment/>
    </xf>
    <xf numFmtId="0" fontId="73" fillId="0" borderId="0" xfId="46" applyFont="1" applyAlignment="1" applyProtection="1">
      <alignment vertical="center"/>
      <protection locked="0"/>
    </xf>
    <xf numFmtId="0" fontId="8" fillId="0" borderId="0" xfId="46" applyFont="1" applyBorder="1" applyAlignment="1" applyProtection="1">
      <alignment vertical="center"/>
      <protection locked="0"/>
    </xf>
    <xf numFmtId="0" fontId="6" fillId="0" borderId="0" xfId="46" applyFont="1" applyFill="1" applyBorder="1" applyAlignment="1">
      <alignment vertical="center"/>
      <protection/>
    </xf>
    <xf numFmtId="0" fontId="0" fillId="0" borderId="0" xfId="0" applyAlignment="1">
      <alignment vertical="center"/>
    </xf>
    <xf numFmtId="0" fontId="22" fillId="0" borderId="0" xfId="46" applyFont="1" applyAlignment="1" applyProtection="1">
      <alignment vertical="center"/>
      <protection locked="0"/>
    </xf>
    <xf numFmtId="0" fontId="0" fillId="0" borderId="0" xfId="0"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3" fillId="0" borderId="0" xfId="46" applyFont="1" applyAlignment="1">
      <alignment horizontal="center" vertical="center"/>
      <protection/>
    </xf>
    <xf numFmtId="0" fontId="6" fillId="0" borderId="0" xfId="46" applyFont="1" applyBorder="1" applyAlignment="1" applyProtection="1">
      <alignment horizontal="center" vertical="center"/>
      <protection locked="0"/>
    </xf>
    <xf numFmtId="4" fontId="6" fillId="0" borderId="0" xfId="46" applyNumberFormat="1" applyFont="1" applyAlignment="1" applyProtection="1">
      <alignment horizontal="center" vertical="center"/>
      <protection locked="0"/>
    </xf>
    <xf numFmtId="0" fontId="49" fillId="0" borderId="0" xfId="46" applyFont="1" applyFill="1" applyBorder="1" applyAlignment="1" applyProtection="1">
      <alignment horizontal="center" vertical="center" wrapText="1"/>
      <protection locked="0"/>
    </xf>
    <xf numFmtId="4" fontId="6" fillId="0" borderId="0" xfId="46" applyNumberFormat="1" applyFont="1" applyFill="1" applyBorder="1" applyAlignment="1">
      <alignment vertical="center"/>
      <protection/>
    </xf>
    <xf numFmtId="0" fontId="6" fillId="0" borderId="19" xfId="46" applyFont="1" applyBorder="1" applyAlignment="1" applyProtection="1">
      <alignment horizontal="center" vertical="center"/>
      <protection locked="0"/>
    </xf>
    <xf numFmtId="0" fontId="6" fillId="0" borderId="0" xfId="46" applyFont="1" applyAlignment="1">
      <alignment horizontal="right" vertical="center"/>
      <protection/>
    </xf>
    <xf numFmtId="3" fontId="6" fillId="0" borderId="0" xfId="46" applyNumberFormat="1" applyFont="1" applyFill="1" applyBorder="1" applyAlignment="1" applyProtection="1">
      <alignment vertical="center"/>
      <protection hidden="1"/>
    </xf>
    <xf numFmtId="3" fontId="6" fillId="0" borderId="0" xfId="46" applyNumberFormat="1" applyFont="1" applyBorder="1" applyAlignment="1" applyProtection="1">
      <alignment vertical="center"/>
      <protection hidden="1"/>
    </xf>
    <xf numFmtId="0" fontId="74" fillId="0" borderId="0" xfId="46" applyFont="1" applyAlignment="1" applyProtection="1">
      <alignment vertical="center"/>
      <protection locked="0"/>
    </xf>
    <xf numFmtId="3" fontId="6" fillId="0" borderId="20" xfId="46" applyNumberFormat="1" applyFont="1" applyBorder="1" applyAlignment="1" applyProtection="1">
      <alignment horizontal="center" vertical="center"/>
      <protection locked="0"/>
    </xf>
    <xf numFmtId="3" fontId="6" fillId="0" borderId="21" xfId="46" applyNumberFormat="1" applyFont="1" applyBorder="1" applyAlignment="1" applyProtection="1">
      <alignment horizontal="center" vertical="center"/>
      <protection locked="0"/>
    </xf>
    <xf numFmtId="0" fontId="6" fillId="0" borderId="22" xfId="46" applyFont="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6" fillId="0" borderId="0" xfId="49" applyFont="1" applyFill="1" applyAlignment="1" applyProtection="1">
      <alignment vertical="center"/>
      <protection locked="0"/>
    </xf>
    <xf numFmtId="0" fontId="6" fillId="0" borderId="24" xfId="46" applyFont="1" applyFill="1" applyBorder="1" applyAlignment="1">
      <alignment horizontal="center" vertical="center"/>
      <protection/>
    </xf>
    <xf numFmtId="0" fontId="6" fillId="0" borderId="25" xfId="46" applyFont="1" applyFill="1" applyBorder="1" applyAlignment="1">
      <alignment horizontal="center" vertical="center"/>
      <protection/>
    </xf>
    <xf numFmtId="0" fontId="6" fillId="33" borderId="26" xfId="46" applyFont="1" applyFill="1" applyBorder="1" applyAlignment="1">
      <alignment vertical="center"/>
      <protection/>
    </xf>
    <xf numFmtId="0" fontId="6" fillId="0" borderId="27" xfId="46" applyFont="1" applyBorder="1" applyAlignment="1">
      <alignment vertical="center"/>
      <protection/>
    </xf>
    <xf numFmtId="0" fontId="6" fillId="34" borderId="27" xfId="46" applyFont="1" applyFill="1" applyBorder="1" applyAlignment="1">
      <alignment vertical="center"/>
      <protection/>
    </xf>
    <xf numFmtId="0" fontId="6" fillId="0" borderId="28" xfId="46" applyFont="1" applyBorder="1" applyAlignment="1">
      <alignment vertical="center"/>
      <protection/>
    </xf>
    <xf numFmtId="0" fontId="6" fillId="34" borderId="28" xfId="46" applyFont="1" applyFill="1" applyBorder="1" applyAlignment="1">
      <alignment vertical="center"/>
      <protection/>
    </xf>
    <xf numFmtId="0" fontId="6" fillId="0" borderId="29" xfId="46" applyFont="1" applyBorder="1" applyAlignment="1">
      <alignment vertical="center"/>
      <protection/>
    </xf>
    <xf numFmtId="0" fontId="6" fillId="34" borderId="29" xfId="46" applyFont="1" applyFill="1" applyBorder="1" applyAlignment="1">
      <alignment vertical="center"/>
      <protection/>
    </xf>
    <xf numFmtId="4" fontId="9" fillId="0" borderId="0" xfId="46" applyNumberFormat="1" applyFont="1" applyAlignment="1">
      <alignment vertical="center"/>
      <protection/>
    </xf>
    <xf numFmtId="3" fontId="6" fillId="0" borderId="30" xfId="46" applyNumberFormat="1" applyFont="1" applyBorder="1" applyAlignment="1" applyProtection="1">
      <alignment horizontal="right" vertical="center" wrapText="1" indent="1"/>
      <protection locked="0"/>
    </xf>
    <xf numFmtId="3" fontId="6" fillId="0" borderId="31" xfId="46" applyNumberFormat="1" applyFont="1" applyBorder="1" applyAlignment="1" applyProtection="1">
      <alignment horizontal="right" vertical="center" wrapText="1" indent="1"/>
      <protection locked="0"/>
    </xf>
    <xf numFmtId="3" fontId="6" fillId="0" borderId="30" xfId="46" applyNumberFormat="1" applyFont="1" applyBorder="1" applyAlignment="1" applyProtection="1">
      <alignment horizontal="right" vertical="center" wrapText="1" indent="1"/>
      <protection locked="0"/>
    </xf>
    <xf numFmtId="3" fontId="6" fillId="0" borderId="32" xfId="46" applyNumberFormat="1" applyFont="1" applyBorder="1" applyAlignment="1" applyProtection="1">
      <alignment horizontal="right" vertical="center" wrapText="1" indent="1"/>
      <protection locked="0"/>
    </xf>
    <xf numFmtId="3" fontId="6" fillId="0" borderId="33" xfId="46" applyNumberFormat="1" applyFont="1" applyBorder="1" applyAlignment="1" applyProtection="1">
      <alignment horizontal="right" vertical="center" wrapText="1" indent="1"/>
      <protection locked="0"/>
    </xf>
    <xf numFmtId="3" fontId="6" fillId="0" borderId="34" xfId="46" applyNumberFormat="1" applyFont="1" applyBorder="1" applyAlignment="1" applyProtection="1">
      <alignment horizontal="right" vertical="center" wrapText="1" indent="1"/>
      <protection locked="0"/>
    </xf>
    <xf numFmtId="3" fontId="6" fillId="0" borderId="35" xfId="46" applyNumberFormat="1" applyFont="1" applyBorder="1" applyAlignment="1" applyProtection="1">
      <alignment horizontal="right" vertical="center" wrapText="1" indent="1"/>
      <protection locked="0"/>
    </xf>
    <xf numFmtId="3" fontId="6" fillId="0" borderId="36" xfId="46" applyNumberFormat="1" applyFont="1" applyBorder="1" applyAlignment="1" applyProtection="1">
      <alignment horizontal="right" vertical="center" wrapText="1" indent="1"/>
      <protection locked="0"/>
    </xf>
    <xf numFmtId="3" fontId="8" fillId="0" borderId="11" xfId="46" applyNumberFormat="1" applyFont="1" applyBorder="1" applyAlignment="1" applyProtection="1">
      <alignment horizontal="right" vertical="center" wrapText="1" indent="1"/>
      <protection hidden="1"/>
    </xf>
    <xf numFmtId="3" fontId="8" fillId="0" borderId="18" xfId="46" applyNumberFormat="1" applyFont="1" applyBorder="1" applyAlignment="1" applyProtection="1">
      <alignment horizontal="right" vertical="center" wrapText="1" indent="1"/>
      <protection hidden="1"/>
    </xf>
    <xf numFmtId="3" fontId="8" fillId="0" borderId="11" xfId="46" applyNumberFormat="1" applyFont="1" applyBorder="1" applyAlignment="1" applyProtection="1">
      <alignment horizontal="right" vertical="center" wrapText="1" indent="1"/>
      <protection hidden="1"/>
    </xf>
    <xf numFmtId="3" fontId="8" fillId="0" borderId="12" xfId="46" applyNumberFormat="1" applyFont="1" applyBorder="1" applyAlignment="1" applyProtection="1">
      <alignment horizontal="right" vertical="center" wrapText="1" indent="1"/>
      <protection hidden="1"/>
    </xf>
    <xf numFmtId="3" fontId="8" fillId="0" borderId="15" xfId="46" applyNumberFormat="1" applyFont="1" applyBorder="1" applyAlignment="1" applyProtection="1">
      <alignment horizontal="right" vertical="center" wrapText="1" indent="1"/>
      <protection hidden="1"/>
    </xf>
    <xf numFmtId="0" fontId="12" fillId="0" borderId="0" xfId="46" applyFont="1" applyAlignment="1">
      <alignment horizontal="right" vertical="center" wrapText="1"/>
      <protection/>
    </xf>
    <xf numFmtId="0" fontId="12" fillId="0" borderId="0" xfId="46" applyFont="1" applyBorder="1" applyAlignment="1">
      <alignment horizontal="right" vertical="center" wrapText="1"/>
      <protection/>
    </xf>
    <xf numFmtId="0" fontId="12" fillId="0" borderId="0" xfId="46" applyFont="1" applyBorder="1" applyAlignment="1">
      <alignment vertical="center" wrapText="1"/>
      <protection/>
    </xf>
    <xf numFmtId="4" fontId="6" fillId="0" borderId="0" xfId="46" applyNumberFormat="1" applyFont="1" applyBorder="1" applyAlignment="1" applyProtection="1">
      <alignment vertical="center"/>
      <protection hidden="1"/>
    </xf>
    <xf numFmtId="0" fontId="12" fillId="0" borderId="0" xfId="46" applyFont="1" applyAlignment="1" applyProtection="1">
      <alignment vertical="center" wrapText="1"/>
      <protection locked="0"/>
    </xf>
    <xf numFmtId="4" fontId="12" fillId="0" borderId="0" xfId="46" applyNumberFormat="1" applyFont="1" applyAlignment="1" applyProtection="1">
      <alignment vertical="center" wrapText="1"/>
      <protection locked="0"/>
    </xf>
    <xf numFmtId="0" fontId="12" fillId="0" borderId="0" xfId="46" applyFont="1" applyAlignment="1">
      <alignment vertical="center" wrapText="1"/>
      <protection/>
    </xf>
    <xf numFmtId="4" fontId="73" fillId="0" borderId="0" xfId="46" applyNumberFormat="1" applyFont="1" applyAlignment="1" applyProtection="1">
      <alignment vertical="center" wrapText="1"/>
      <protection locked="0"/>
    </xf>
    <xf numFmtId="4" fontId="6" fillId="0" borderId="0" xfId="46" applyNumberFormat="1" applyFont="1" applyFill="1" applyBorder="1" applyAlignment="1" applyProtection="1">
      <alignment vertical="center"/>
      <protection locked="0"/>
    </xf>
    <xf numFmtId="4" fontId="49" fillId="0" borderId="0" xfId="46" applyNumberFormat="1" applyFont="1" applyFill="1" applyBorder="1" applyAlignment="1" applyProtection="1">
      <alignment vertical="center" wrapText="1"/>
      <protection locked="0"/>
    </xf>
    <xf numFmtId="0" fontId="49" fillId="0" borderId="0" xfId="46" applyFont="1" applyFill="1" applyBorder="1" applyAlignment="1" applyProtection="1">
      <alignment vertical="center" wrapText="1"/>
      <protection locked="0"/>
    </xf>
    <xf numFmtId="0" fontId="49" fillId="0" borderId="0" xfId="46" applyFont="1" applyFill="1" applyBorder="1" applyAlignment="1">
      <alignment vertical="center" wrapText="1"/>
      <protection/>
    </xf>
    <xf numFmtId="0" fontId="49" fillId="0" borderId="0" xfId="46" applyFont="1" applyFill="1" applyBorder="1" applyAlignment="1">
      <alignment horizontal="center" vertical="center" wrapText="1"/>
      <protection/>
    </xf>
    <xf numFmtId="4" fontId="49" fillId="0" borderId="0" xfId="46" applyNumberFormat="1" applyFont="1" applyFill="1" applyBorder="1" applyAlignment="1" applyProtection="1">
      <alignment horizontal="center" vertical="center" wrapText="1"/>
      <protection locked="0"/>
    </xf>
    <xf numFmtId="0" fontId="6" fillId="0" borderId="0" xfId="46" applyFont="1" applyFill="1" applyBorder="1" applyAlignment="1">
      <alignment vertical="center" wrapText="1"/>
      <protection/>
    </xf>
    <xf numFmtId="4" fontId="49" fillId="0" borderId="0" xfId="46" applyNumberFormat="1" applyFont="1" applyFill="1" applyBorder="1" applyAlignment="1">
      <alignment horizontal="center" vertical="center" wrapText="1"/>
      <protection/>
    </xf>
    <xf numFmtId="0" fontId="49" fillId="0" borderId="0" xfId="46" applyFont="1" applyFill="1" applyBorder="1" applyAlignment="1">
      <alignment horizontal="justify" vertical="center" wrapText="1"/>
      <protection/>
    </xf>
    <xf numFmtId="4" fontId="49" fillId="0" borderId="0" xfId="46" applyNumberFormat="1" applyFont="1" applyFill="1" applyBorder="1" applyAlignment="1">
      <alignment horizontal="justify" vertical="center" wrapText="1"/>
      <protection/>
    </xf>
    <xf numFmtId="3" fontId="6" fillId="0" borderId="13" xfId="46" applyNumberFormat="1" applyFont="1" applyBorder="1" applyAlignment="1" applyProtection="1">
      <alignment vertical="center"/>
      <protection locked="0"/>
    </xf>
    <xf numFmtId="0" fontId="12" fillId="0" borderId="0" xfId="46" applyFont="1" applyFill="1" applyAlignment="1" applyProtection="1">
      <alignment vertical="center" wrapText="1"/>
      <protection locked="0"/>
    </xf>
    <xf numFmtId="0" fontId="6" fillId="0" borderId="0" xfId="46" applyFont="1" applyFill="1" applyAlignment="1" applyProtection="1">
      <alignment vertical="center"/>
      <protection locked="0"/>
    </xf>
    <xf numFmtId="3" fontId="6" fillId="0" borderId="11" xfId="46" applyNumberFormat="1" applyFont="1" applyFill="1" applyBorder="1" applyAlignment="1" applyProtection="1">
      <alignment horizontal="center" vertical="center"/>
      <protection locked="0"/>
    </xf>
    <xf numFmtId="0" fontId="6" fillId="0" borderId="0" xfId="46" applyFont="1" applyAlignment="1" applyProtection="1">
      <alignment horizontal="left" vertical="center" wrapText="1"/>
      <protection locked="0"/>
    </xf>
    <xf numFmtId="0" fontId="6" fillId="0" borderId="0" xfId="46" applyFont="1" applyAlignment="1" applyProtection="1">
      <alignment horizontal="left" vertical="center"/>
      <protection locked="0"/>
    </xf>
    <xf numFmtId="0" fontId="6" fillId="0" borderId="37" xfId="46" applyFont="1" applyBorder="1" applyAlignment="1" applyProtection="1">
      <alignment horizontal="center" vertical="center"/>
      <protection locked="0"/>
    </xf>
    <xf numFmtId="0" fontId="6" fillId="35" borderId="38" xfId="46" applyFont="1" applyFill="1" applyBorder="1" applyAlignment="1" applyProtection="1">
      <alignment horizontal="center" vertical="center"/>
      <protection locked="0"/>
    </xf>
    <xf numFmtId="0" fontId="6" fillId="36" borderId="39" xfId="46" applyFont="1" applyFill="1" applyBorder="1" applyAlignment="1" applyProtection="1">
      <alignment horizontal="center" vertical="center"/>
      <protection locked="0"/>
    </xf>
    <xf numFmtId="0" fontId="6" fillId="36" borderId="40" xfId="46" applyFont="1" applyFill="1" applyBorder="1" applyAlignment="1" applyProtection="1">
      <alignment horizontal="center" vertical="center"/>
      <protection locked="0"/>
    </xf>
    <xf numFmtId="0" fontId="6" fillId="36" borderId="41" xfId="46" applyFont="1" applyFill="1" applyBorder="1" applyAlignment="1" applyProtection="1">
      <alignment horizontal="center" vertical="center"/>
      <protection locked="0"/>
    </xf>
    <xf numFmtId="0" fontId="6" fillId="7" borderId="0" xfId="46" applyFont="1" applyFill="1" applyAlignment="1">
      <alignment vertical="center"/>
      <protection/>
    </xf>
    <xf numFmtId="4" fontId="9" fillId="7" borderId="0" xfId="46" applyNumberFormat="1" applyFont="1" applyFill="1" applyAlignment="1">
      <alignment vertical="center"/>
      <protection/>
    </xf>
    <xf numFmtId="0" fontId="9" fillId="7" borderId="0" xfId="46" applyFont="1" applyFill="1" applyAlignment="1">
      <alignment vertical="center"/>
      <protection/>
    </xf>
    <xf numFmtId="0" fontId="6" fillId="7" borderId="0" xfId="46" applyFont="1" applyFill="1" applyAlignment="1" applyProtection="1">
      <alignment vertical="center"/>
      <protection locked="0"/>
    </xf>
    <xf numFmtId="0" fontId="6" fillId="0" borderId="0" xfId="46" applyFont="1" applyAlignment="1" applyProtection="1">
      <alignment vertical="center" wrapText="1"/>
      <protection locked="0"/>
    </xf>
    <xf numFmtId="0" fontId="0" fillId="0" borderId="0" xfId="0" applyFill="1" applyAlignment="1">
      <alignment/>
    </xf>
    <xf numFmtId="0" fontId="10" fillId="0" borderId="42" xfId="46" applyFont="1" applyBorder="1" applyAlignment="1" applyProtection="1">
      <alignment horizontal="center" vertical="center" wrapText="1"/>
      <protection locked="0"/>
    </xf>
    <xf numFmtId="0" fontId="10" fillId="0" borderId="42" xfId="46" applyFont="1" applyBorder="1" applyAlignment="1" applyProtection="1">
      <alignment horizontal="center" vertical="center"/>
      <protection locked="0"/>
    </xf>
    <xf numFmtId="0" fontId="10" fillId="0" borderId="43" xfId="46" applyFont="1" applyBorder="1" applyAlignment="1" applyProtection="1">
      <alignment horizontal="center" vertical="center"/>
      <protection locked="0"/>
    </xf>
    <xf numFmtId="0" fontId="10" fillId="0" borderId="0" xfId="46" applyFont="1" applyAlignment="1" applyProtection="1">
      <alignment vertical="center"/>
      <protection locked="0"/>
    </xf>
    <xf numFmtId="0" fontId="10" fillId="0" borderId="0" xfId="46" applyFont="1" applyAlignment="1">
      <alignment vertical="center"/>
      <protection/>
    </xf>
    <xf numFmtId="2" fontId="10" fillId="0" borderId="22" xfId="46" applyNumberFormat="1" applyFont="1" applyBorder="1" applyAlignment="1" applyProtection="1">
      <alignment horizontal="center" vertical="center" wrapText="1"/>
      <protection locked="0"/>
    </xf>
    <xf numFmtId="0" fontId="6" fillId="37" borderId="44" xfId="46" applyFont="1" applyFill="1" applyBorder="1" applyAlignment="1">
      <alignment horizontal="center" vertical="center"/>
      <protection/>
    </xf>
    <xf numFmtId="0" fontId="6" fillId="37" borderId="24" xfId="46" applyFont="1" applyFill="1" applyBorder="1" applyAlignment="1">
      <alignment horizontal="center" vertical="center"/>
      <protection/>
    </xf>
    <xf numFmtId="0" fontId="75" fillId="0" borderId="26" xfId="0" applyFont="1" applyBorder="1" applyAlignment="1">
      <alignment horizontal="center" vertical="center"/>
    </xf>
    <xf numFmtId="0" fontId="7" fillId="0" borderId="0" xfId="46" applyFont="1" applyAlignment="1" applyProtection="1">
      <alignment horizontal="left" vertical="center"/>
      <protection locked="0"/>
    </xf>
    <xf numFmtId="0" fontId="6" fillId="0" borderId="0" xfId="46" applyFont="1" applyBorder="1" applyAlignment="1" applyProtection="1">
      <alignment horizontal="center" vertical="center"/>
      <protection locked="0"/>
    </xf>
    <xf numFmtId="0" fontId="8" fillId="0" borderId="0" xfId="46" applyFont="1" applyBorder="1" applyAlignment="1" applyProtection="1">
      <alignment horizontal="left" vertical="center"/>
      <protection locked="0"/>
    </xf>
    <xf numFmtId="3" fontId="6" fillId="0" borderId="0" xfId="46" applyNumberFormat="1" applyFont="1" applyFill="1" applyBorder="1" applyAlignment="1" applyProtection="1">
      <alignment horizontal="left" vertical="center"/>
      <protection hidden="1"/>
    </xf>
    <xf numFmtId="3" fontId="6" fillId="0" borderId="0" xfId="46" applyNumberFormat="1" applyFont="1" applyBorder="1" applyAlignment="1" applyProtection="1">
      <alignment horizontal="left" vertical="center"/>
      <protection hidden="1"/>
    </xf>
    <xf numFmtId="0" fontId="6" fillId="0" borderId="0" xfId="46" applyFont="1" applyAlignment="1" applyProtection="1">
      <alignment horizontal="left" vertical="center"/>
      <protection locked="0"/>
    </xf>
    <xf numFmtId="0" fontId="73" fillId="0" borderId="0" xfId="46" applyFont="1" applyAlignment="1" applyProtection="1">
      <alignment horizontal="left" vertical="center"/>
      <protection locked="0"/>
    </xf>
    <xf numFmtId="0" fontId="6" fillId="38" borderId="45" xfId="46" applyFont="1" applyFill="1" applyBorder="1" applyAlignment="1">
      <alignment horizontal="center" vertical="center"/>
      <protection/>
    </xf>
    <xf numFmtId="0" fontId="6" fillId="38" borderId="46" xfId="46" applyFont="1" applyFill="1" applyBorder="1" applyAlignment="1">
      <alignment horizontal="center" vertical="center"/>
      <protection/>
    </xf>
    <xf numFmtId="0" fontId="6" fillId="0" borderId="35" xfId="46" applyFont="1" applyBorder="1" applyAlignment="1" applyProtection="1">
      <alignment horizontal="center" vertical="center" wrapText="1"/>
      <protection locked="0"/>
    </xf>
    <xf numFmtId="0" fontId="6" fillId="38" borderId="20" xfId="46" applyFont="1" applyFill="1" applyBorder="1" applyAlignment="1" applyProtection="1">
      <alignment horizontal="center" vertical="center"/>
      <protection locked="0"/>
    </xf>
    <xf numFmtId="0" fontId="6" fillId="38" borderId="47" xfId="46" applyFont="1" applyFill="1" applyBorder="1" applyAlignment="1" applyProtection="1">
      <alignment horizontal="center" vertical="center"/>
      <protection locked="0"/>
    </xf>
    <xf numFmtId="0" fontId="6" fillId="38" borderId="30" xfId="46" applyFont="1" applyFill="1" applyBorder="1" applyAlignment="1" applyProtection="1">
      <alignment horizontal="center" vertical="center"/>
      <protection locked="0"/>
    </xf>
    <xf numFmtId="3" fontId="6" fillId="0" borderId="48" xfId="46" applyNumberFormat="1" applyFont="1" applyBorder="1" applyAlignment="1" applyProtection="1">
      <alignment horizontal="right" vertical="center" wrapText="1" indent="1"/>
      <protection locked="0"/>
    </xf>
    <xf numFmtId="3" fontId="6" fillId="0" borderId="49" xfId="46" applyNumberFormat="1" applyFont="1" applyBorder="1" applyAlignment="1" applyProtection="1">
      <alignment horizontal="right" vertical="center" wrapText="1" indent="1"/>
      <protection locked="0"/>
    </xf>
    <xf numFmtId="3" fontId="6" fillId="0" borderId="34" xfId="46" applyNumberFormat="1" applyFont="1" applyBorder="1" applyAlignment="1" applyProtection="1">
      <alignment horizontal="right" vertical="center" wrapText="1" indent="1"/>
      <protection hidden="1"/>
    </xf>
    <xf numFmtId="3" fontId="6" fillId="0" borderId="18" xfId="46" applyNumberFormat="1" applyFont="1" applyBorder="1" applyAlignment="1" applyProtection="1">
      <alignment horizontal="right" vertical="center" wrapText="1" indent="1"/>
      <protection hidden="1"/>
    </xf>
    <xf numFmtId="3" fontId="6" fillId="0" borderId="15" xfId="46" applyNumberFormat="1" applyFont="1" applyBorder="1" applyAlignment="1" applyProtection="1">
      <alignment horizontal="right" vertical="center" wrapText="1" indent="1"/>
      <protection hidden="1"/>
    </xf>
    <xf numFmtId="0" fontId="6" fillId="0" borderId="50" xfId="46" applyFont="1" applyBorder="1" applyAlignment="1" applyProtection="1">
      <alignment horizontal="center" vertical="center" wrapText="1"/>
      <protection locked="0"/>
    </xf>
    <xf numFmtId="0" fontId="6" fillId="0" borderId="22" xfId="46" applyFont="1" applyBorder="1" applyAlignment="1" applyProtection="1">
      <alignment horizontal="center" vertical="center" wrapText="1"/>
      <protection locked="0"/>
    </xf>
    <xf numFmtId="0" fontId="6" fillId="0" borderId="20" xfId="46" applyFont="1" applyBorder="1" applyAlignment="1" applyProtection="1">
      <alignment horizontal="center" vertical="center" wrapText="1"/>
      <protection locked="0"/>
    </xf>
    <xf numFmtId="0" fontId="6" fillId="0" borderId="51" xfId="46" applyFont="1" applyFill="1" applyBorder="1" applyAlignment="1">
      <alignment horizontal="center" vertical="center" wrapText="1"/>
      <protection/>
    </xf>
    <xf numFmtId="0" fontId="8" fillId="33" borderId="52" xfId="48" applyFont="1" applyFill="1" applyBorder="1" applyAlignment="1">
      <alignment horizontal="left" vertical="center"/>
      <protection/>
    </xf>
    <xf numFmtId="0" fontId="8" fillId="34" borderId="53" xfId="48" applyFont="1" applyFill="1" applyBorder="1" applyAlignment="1">
      <alignment horizontal="left" vertical="center"/>
      <protection/>
    </xf>
    <xf numFmtId="0" fontId="8" fillId="34" borderId="54" xfId="48" applyFont="1" applyFill="1" applyBorder="1" applyAlignment="1">
      <alignment horizontal="left" vertical="center"/>
      <protection/>
    </xf>
    <xf numFmtId="0" fontId="6" fillId="33" borderId="55" xfId="46" applyFont="1" applyFill="1" applyBorder="1" applyAlignment="1">
      <alignment vertical="center"/>
      <protection/>
    </xf>
    <xf numFmtId="0" fontId="6" fillId="34" borderId="56" xfId="46" applyFont="1" applyFill="1" applyBorder="1" applyAlignment="1">
      <alignment vertical="center"/>
      <protection/>
    </xf>
    <xf numFmtId="0" fontId="6" fillId="34" borderId="57" xfId="46" applyFont="1" applyFill="1" applyBorder="1" applyAlignment="1">
      <alignment vertical="center"/>
      <protection/>
    </xf>
    <xf numFmtId="0" fontId="6" fillId="34" borderId="58" xfId="46" applyFont="1" applyFill="1" applyBorder="1" applyAlignment="1">
      <alignment vertical="center"/>
      <protection/>
    </xf>
    <xf numFmtId="0" fontId="6" fillId="34" borderId="59" xfId="48" applyFont="1" applyFill="1" applyBorder="1" applyAlignment="1">
      <alignment horizontal="left" vertical="center"/>
      <protection/>
    </xf>
    <xf numFmtId="0" fontId="6" fillId="0" borderId="31" xfId="46" applyFont="1" applyBorder="1" applyAlignment="1" applyProtection="1">
      <alignment vertical="center"/>
      <protection locked="0"/>
    </xf>
    <xf numFmtId="0" fontId="8" fillId="0" borderId="15" xfId="46" applyFont="1" applyFill="1" applyBorder="1" applyAlignment="1" applyProtection="1">
      <alignment vertical="center"/>
      <protection locked="0"/>
    </xf>
    <xf numFmtId="0" fontId="6" fillId="0" borderId="30" xfId="46" applyFont="1" applyBorder="1" applyAlignment="1">
      <alignment horizontal="center" vertical="center"/>
      <protection/>
    </xf>
    <xf numFmtId="0" fontId="6" fillId="0" borderId="50" xfId="46" applyFont="1" applyBorder="1" applyAlignment="1">
      <alignment horizontal="center" vertical="center"/>
      <protection/>
    </xf>
    <xf numFmtId="0" fontId="6" fillId="0" borderId="60" xfId="46" applyFont="1" applyBorder="1" applyAlignment="1" applyProtection="1">
      <alignment horizontal="center" vertical="center" wrapText="1"/>
      <protection locked="0"/>
    </xf>
    <xf numFmtId="0" fontId="6" fillId="0" borderId="50" xfId="46" applyFont="1" applyBorder="1" applyAlignment="1" applyProtection="1">
      <alignment horizontal="center" vertical="center" wrapText="1"/>
      <protection locked="0"/>
    </xf>
    <xf numFmtId="0" fontId="6" fillId="0" borderId="22"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23" xfId="46" applyFont="1" applyBorder="1" applyAlignment="1" applyProtection="1">
      <alignment horizontal="center" vertical="center" wrapText="1"/>
      <protection locked="0"/>
    </xf>
    <xf numFmtId="0" fontId="6" fillId="0" borderId="20" xfId="46" applyFont="1" applyBorder="1" applyAlignment="1" applyProtection="1">
      <alignment horizontal="center" vertical="center" wrapText="1"/>
      <protection locked="0"/>
    </xf>
    <xf numFmtId="0" fontId="6" fillId="0" borderId="35" xfId="46" applyFont="1" applyBorder="1" applyAlignment="1" applyProtection="1">
      <alignment horizontal="center" vertical="center" wrapText="1"/>
      <protection locked="0"/>
    </xf>
    <xf numFmtId="0" fontId="6" fillId="0" borderId="52" xfId="46" applyFont="1" applyBorder="1" applyAlignment="1" applyProtection="1">
      <alignment horizontal="center" vertical="center" wrapText="1"/>
      <protection locked="0"/>
    </xf>
    <xf numFmtId="0" fontId="6" fillId="0" borderId="62" xfId="46" applyFont="1" applyBorder="1" applyAlignment="1" applyProtection="1">
      <alignment horizontal="center" vertical="center" wrapText="1"/>
      <protection locked="0"/>
    </xf>
    <xf numFmtId="0" fontId="6" fillId="0" borderId="60" xfId="46" applyFont="1" applyBorder="1" applyAlignment="1" applyProtection="1">
      <alignment horizontal="center" vertical="center" wrapText="1"/>
      <protection locked="0"/>
    </xf>
    <xf numFmtId="0" fontId="6" fillId="0" borderId="61" xfId="46" applyFont="1" applyBorder="1" applyAlignment="1" applyProtection="1">
      <alignment horizontal="center" vertical="center" wrapText="1"/>
      <protection locked="0"/>
    </xf>
    <xf numFmtId="0" fontId="6" fillId="0" borderId="62" xfId="46"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2" fillId="0" borderId="63" xfId="0" applyFont="1" applyBorder="1" applyAlignment="1">
      <alignment horizontal="center" vertical="center" wrapText="1" shrinkToFit="1"/>
    </xf>
    <xf numFmtId="0" fontId="12" fillId="0" borderId="64" xfId="0" applyFont="1" applyBorder="1" applyAlignment="1">
      <alignment horizontal="center" vertical="center" wrapText="1" shrinkToFit="1"/>
    </xf>
    <xf numFmtId="0" fontId="12" fillId="0" borderId="64" xfId="0" applyFont="1" applyFill="1" applyBorder="1" applyAlignment="1">
      <alignment horizontal="center" vertical="center" wrapText="1" shrinkToFit="1"/>
    </xf>
    <xf numFmtId="0" fontId="12" fillId="0" borderId="65" xfId="0" applyFont="1" applyFill="1" applyBorder="1" applyAlignment="1">
      <alignment horizontal="center" vertical="center" wrapText="1" shrinkToFit="1"/>
    </xf>
    <xf numFmtId="0" fontId="12" fillId="0" borderId="43" xfId="0" applyFont="1" applyFill="1" applyBorder="1" applyAlignment="1">
      <alignment horizontal="center" vertical="center" wrapText="1" shrinkToFit="1"/>
    </xf>
    <xf numFmtId="0" fontId="12" fillId="0" borderId="55" xfId="0" applyFont="1" applyBorder="1" applyAlignment="1">
      <alignment horizontal="center" vertical="center"/>
    </xf>
    <xf numFmtId="0" fontId="12" fillId="0" borderId="35" xfId="0" applyFont="1" applyBorder="1" applyAlignment="1">
      <alignment horizontal="center" vertical="center"/>
    </xf>
    <xf numFmtId="0" fontId="12" fillId="0" borderId="63" xfId="0" applyFont="1" applyBorder="1" applyAlignment="1">
      <alignment horizontal="center" vertical="center" wrapText="1" shrinkToFit="1"/>
    </xf>
    <xf numFmtId="0" fontId="12" fillId="0" borderId="64" xfId="0" applyFont="1" applyBorder="1" applyAlignment="1">
      <alignment horizontal="center" vertical="center" wrapText="1" shrinkToFit="1"/>
    </xf>
    <xf numFmtId="0" fontId="12" fillId="0" borderId="65" xfId="0" applyFont="1" applyFill="1" applyBorder="1" applyAlignment="1">
      <alignment horizontal="center" vertical="center" wrapText="1" shrinkToFit="1"/>
    </xf>
    <xf numFmtId="0" fontId="7" fillId="37" borderId="0" xfId="46" applyFont="1" applyFill="1" applyAlignment="1" applyProtection="1">
      <alignment vertical="center"/>
      <protection locked="0"/>
    </xf>
    <xf numFmtId="0" fontId="6" fillId="37" borderId="0" xfId="46" applyFont="1" applyFill="1" applyAlignment="1">
      <alignment vertical="center"/>
      <protection/>
    </xf>
    <xf numFmtId="0" fontId="73" fillId="37" borderId="0" xfId="46" applyFont="1" applyFill="1" applyAlignment="1">
      <alignment vertical="center"/>
      <protection/>
    </xf>
    <xf numFmtId="0" fontId="6" fillId="37" borderId="0" xfId="46" applyFont="1" applyFill="1" applyAlignment="1">
      <alignment horizontal="center" vertical="center"/>
      <protection/>
    </xf>
    <xf numFmtId="0" fontId="6" fillId="37" borderId="0" xfId="46" applyFont="1" applyFill="1" applyBorder="1" applyAlignment="1">
      <alignment vertical="center"/>
      <protection/>
    </xf>
    <xf numFmtId="0" fontId="6" fillId="37" borderId="0" xfId="46" applyFont="1" applyFill="1" applyBorder="1" applyAlignment="1">
      <alignment horizontal="right" vertical="center"/>
      <protection/>
    </xf>
    <xf numFmtId="0" fontId="8" fillId="37" borderId="0" xfId="46" applyFont="1" applyFill="1" applyBorder="1" applyAlignment="1">
      <alignment horizontal="center" vertical="center"/>
      <protection/>
    </xf>
    <xf numFmtId="0" fontId="6" fillId="37" borderId="0" xfId="46" applyFont="1" applyFill="1" applyBorder="1" applyAlignment="1">
      <alignment horizontal="center" vertical="center"/>
      <protection/>
    </xf>
    <xf numFmtId="0" fontId="15" fillId="37" borderId="0" xfId="46" applyFont="1" applyFill="1" applyBorder="1" applyAlignment="1">
      <alignment horizontal="center" vertical="center"/>
      <protection/>
    </xf>
    <xf numFmtId="0" fontId="6" fillId="35" borderId="66" xfId="46" applyFont="1" applyFill="1" applyBorder="1" applyAlignment="1">
      <alignment vertical="center"/>
      <protection/>
    </xf>
    <xf numFmtId="0" fontId="6" fillId="7" borderId="66" xfId="46" applyFont="1" applyFill="1" applyBorder="1" applyAlignment="1">
      <alignment vertical="center"/>
      <protection/>
    </xf>
    <xf numFmtId="0" fontId="6" fillId="7" borderId="67" xfId="46" applyFont="1" applyFill="1" applyBorder="1" applyAlignment="1">
      <alignment vertical="center"/>
      <protection/>
    </xf>
    <xf numFmtId="0" fontId="6" fillId="7" borderId="67" xfId="48" applyFont="1" applyFill="1" applyBorder="1" applyAlignment="1">
      <alignment horizontal="right" vertical="center"/>
      <protection/>
    </xf>
    <xf numFmtId="0" fontId="6" fillId="7" borderId="67" xfId="48" applyFont="1" applyFill="1" applyBorder="1" applyAlignment="1">
      <alignment horizontal="left" vertical="center"/>
      <protection/>
    </xf>
    <xf numFmtId="0" fontId="6" fillId="7" borderId="68" xfId="46" applyFont="1" applyFill="1" applyBorder="1" applyAlignment="1">
      <alignment vertical="center"/>
      <protection/>
    </xf>
    <xf numFmtId="0" fontId="6" fillId="36" borderId="66" xfId="46" applyFont="1" applyFill="1" applyBorder="1" applyAlignment="1">
      <alignment vertical="center"/>
      <protection/>
    </xf>
    <xf numFmtId="0" fontId="6" fillId="36" borderId="67" xfId="46" applyFont="1" applyFill="1" applyBorder="1" applyAlignment="1">
      <alignment vertical="center"/>
      <protection/>
    </xf>
    <xf numFmtId="0" fontId="6" fillId="36" borderId="68" xfId="46" applyFont="1" applyFill="1" applyBorder="1" applyAlignment="1">
      <alignment vertical="center"/>
      <protection/>
    </xf>
    <xf numFmtId="0" fontId="6" fillId="0" borderId="0" xfId="46" applyFont="1" applyFill="1" applyAlignment="1">
      <alignment vertical="center"/>
      <protection/>
    </xf>
    <xf numFmtId="0" fontId="6" fillId="34" borderId="66" xfId="46" applyFont="1" applyFill="1" applyBorder="1" applyAlignment="1">
      <alignment vertical="center"/>
      <protection/>
    </xf>
    <xf numFmtId="0" fontId="6" fillId="34" borderId="67" xfId="46" applyFont="1" applyFill="1" applyBorder="1" applyAlignment="1">
      <alignment vertical="center"/>
      <protection/>
    </xf>
    <xf numFmtId="0" fontId="6" fillId="0" borderId="67" xfId="46" applyFont="1" applyFill="1" applyBorder="1" applyAlignment="1">
      <alignment vertical="center"/>
      <protection/>
    </xf>
    <xf numFmtId="0" fontId="6" fillId="0" borderId="68" xfId="46" applyFont="1" applyFill="1" applyBorder="1" applyAlignment="1">
      <alignment vertical="center"/>
      <protection/>
    </xf>
    <xf numFmtId="0" fontId="6" fillId="0" borderId="69" xfId="46" applyFont="1" applyFill="1" applyBorder="1" applyAlignment="1">
      <alignment horizontal="center" vertical="center"/>
      <protection/>
    </xf>
    <xf numFmtId="175" fontId="6" fillId="37" borderId="0" xfId="46" applyNumberFormat="1" applyFont="1" applyFill="1" applyBorder="1" applyAlignment="1">
      <alignment horizontal="center" vertical="center"/>
      <protection/>
    </xf>
    <xf numFmtId="0" fontId="6" fillId="37" borderId="67" xfId="46"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67" xfId="48" applyFont="1" applyFill="1" applyBorder="1" applyAlignment="1">
      <alignment horizontal="right" vertical="center"/>
      <protection/>
    </xf>
    <xf numFmtId="0" fontId="6" fillId="36" borderId="67" xfId="48" applyFont="1" applyFill="1" applyBorder="1" applyAlignment="1">
      <alignment horizontal="left" vertical="center"/>
      <protection/>
    </xf>
    <xf numFmtId="0" fontId="6" fillId="37" borderId="66" xfId="46" applyFont="1" applyFill="1" applyBorder="1" applyAlignment="1">
      <alignment vertical="center"/>
      <protection/>
    </xf>
    <xf numFmtId="0" fontId="6" fillId="37" borderId="67" xfId="48" applyFont="1" applyFill="1" applyBorder="1" applyAlignment="1">
      <alignment horizontal="left" vertical="center"/>
      <protection/>
    </xf>
    <xf numFmtId="0" fontId="6" fillId="37" borderId="68" xfId="46" applyFont="1" applyFill="1" applyBorder="1" applyAlignment="1">
      <alignment vertical="center"/>
      <protection/>
    </xf>
    <xf numFmtId="0" fontId="6" fillId="0" borderId="0" xfId="46" applyFont="1" applyFill="1" applyBorder="1" applyAlignment="1">
      <alignment horizontal="center" vertical="center"/>
      <protection/>
    </xf>
    <xf numFmtId="0" fontId="6" fillId="34" borderId="67" xfId="46" applyFont="1" applyFill="1" applyBorder="1" applyAlignment="1">
      <alignment horizontal="right" vertical="center"/>
      <protection/>
    </xf>
    <xf numFmtId="0" fontId="6" fillId="34" borderId="68" xfId="46" applyFont="1" applyFill="1" applyBorder="1" applyAlignment="1">
      <alignment vertical="center"/>
      <protection/>
    </xf>
    <xf numFmtId="175" fontId="6" fillId="0" borderId="0" xfId="46" applyNumberFormat="1" applyFont="1" applyFill="1" applyBorder="1" applyAlignment="1">
      <alignment horizontal="center" vertical="center"/>
      <protection/>
    </xf>
    <xf numFmtId="0" fontId="6" fillId="34" borderId="70" xfId="46" applyFont="1" applyFill="1" applyBorder="1" applyAlignment="1">
      <alignment vertical="center"/>
      <protection/>
    </xf>
    <xf numFmtId="0" fontId="6" fillId="34" borderId="71" xfId="46" applyFont="1" applyFill="1" applyBorder="1" applyAlignment="1">
      <alignment vertical="center"/>
      <protection/>
    </xf>
    <xf numFmtId="0" fontId="6" fillId="37" borderId="71" xfId="46" applyFont="1" applyFill="1" applyBorder="1" applyAlignment="1">
      <alignment vertical="center"/>
      <protection/>
    </xf>
    <xf numFmtId="0" fontId="6" fillId="34" borderId="72" xfId="46" applyFont="1" applyFill="1" applyBorder="1" applyAlignment="1">
      <alignment vertical="center"/>
      <protection/>
    </xf>
    <xf numFmtId="0" fontId="6" fillId="0" borderId="73" xfId="46" applyFont="1" applyFill="1" applyBorder="1" applyAlignment="1">
      <alignment horizontal="center" vertical="center"/>
      <protection/>
    </xf>
    <xf numFmtId="0" fontId="7" fillId="0" borderId="0" xfId="49" applyFont="1" applyAlignment="1" applyProtection="1">
      <alignment vertical="center"/>
      <protection locked="0"/>
    </xf>
    <xf numFmtId="0" fontId="20" fillId="0" borderId="0" xfId="46" applyFont="1" applyAlignment="1" applyProtection="1">
      <alignment vertical="center"/>
      <protection locked="0"/>
    </xf>
    <xf numFmtId="0" fontId="12" fillId="0" borderId="0" xfId="49" applyFont="1" applyAlignment="1">
      <alignment vertical="center"/>
      <protection/>
    </xf>
    <xf numFmtId="0" fontId="6" fillId="0" borderId="0" xfId="49" applyFont="1" applyAlignment="1">
      <alignment vertical="center"/>
      <protection/>
    </xf>
    <xf numFmtId="0" fontId="6" fillId="0" borderId="0" xfId="49" applyFont="1" applyAlignment="1" applyProtection="1">
      <alignment vertical="center"/>
      <protection locked="0"/>
    </xf>
    <xf numFmtId="0" fontId="20" fillId="0" borderId="0" xfId="49" applyFont="1" applyAlignment="1" applyProtection="1">
      <alignment vertical="center"/>
      <protection locked="0"/>
    </xf>
    <xf numFmtId="0" fontId="6" fillId="0" borderId="0" xfId="49" applyFont="1" applyFill="1" applyAlignment="1" applyProtection="1">
      <alignment horizontal="right" vertical="center"/>
      <protection locked="0"/>
    </xf>
    <xf numFmtId="0" fontId="12" fillId="0" borderId="55" xfId="0" applyFont="1" applyBorder="1" applyAlignment="1">
      <alignment horizontal="center" vertical="center"/>
    </xf>
    <xf numFmtId="0" fontId="12" fillId="0" borderId="47" xfId="0" applyFont="1" applyFill="1" applyBorder="1" applyAlignment="1">
      <alignment horizontal="center" vertical="center" wrapText="1" shrinkToFit="1"/>
    </xf>
    <xf numFmtId="0" fontId="12" fillId="33" borderId="65" xfId="0" applyFont="1" applyFill="1" applyBorder="1" applyAlignment="1">
      <alignment horizontal="center" vertical="center" wrapText="1" shrinkToFit="1"/>
    </xf>
    <xf numFmtId="0" fontId="12" fillId="0" borderId="48" xfId="49" applyFont="1" applyBorder="1" applyAlignment="1">
      <alignment horizontal="center" vertical="center"/>
      <protection/>
    </xf>
    <xf numFmtId="0" fontId="6" fillId="0" borderId="20" xfId="49" applyFont="1" applyBorder="1" applyAlignment="1">
      <alignment horizontal="center" vertical="center"/>
      <protection/>
    </xf>
    <xf numFmtId="0" fontId="14" fillId="38" borderId="11" xfId="49" applyFont="1" applyFill="1" applyBorder="1" applyAlignment="1">
      <alignment horizontal="center" vertical="center"/>
      <protection/>
    </xf>
    <xf numFmtId="0" fontId="8" fillId="0" borderId="0" xfId="49" applyFont="1" applyAlignment="1">
      <alignment vertical="center"/>
      <protection/>
    </xf>
    <xf numFmtId="0" fontId="78"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77" fillId="38" borderId="20" xfId="0" applyFont="1" applyFill="1" applyBorder="1" applyAlignment="1">
      <alignment horizontal="center" vertical="center"/>
    </xf>
    <xf numFmtId="0" fontId="75" fillId="0" borderId="20" xfId="0" applyFont="1" applyBorder="1" applyAlignment="1">
      <alignment horizontal="center" vertical="center"/>
    </xf>
    <xf numFmtId="0" fontId="79" fillId="0" borderId="0" xfId="0" applyFont="1" applyAlignment="1">
      <alignment vertical="center"/>
    </xf>
    <xf numFmtId="0" fontId="6" fillId="36" borderId="69" xfId="46" applyFont="1" applyFill="1" applyBorder="1" applyAlignment="1">
      <alignment horizontal="center" vertical="center"/>
      <protection/>
    </xf>
    <xf numFmtId="0" fontId="6" fillId="13" borderId="74" xfId="46" applyFont="1" applyFill="1" applyBorder="1" applyAlignment="1">
      <alignment horizontal="center" vertical="center"/>
      <protection/>
    </xf>
    <xf numFmtId="0" fontId="6" fillId="13" borderId="75" xfId="46" applyFont="1" applyFill="1" applyBorder="1" applyAlignment="1">
      <alignment horizontal="center" vertical="center"/>
      <protection/>
    </xf>
    <xf numFmtId="0" fontId="6" fillId="37" borderId="69" xfId="46" applyFont="1" applyFill="1" applyBorder="1" applyAlignment="1">
      <alignment horizontal="center" vertical="center"/>
      <protection/>
    </xf>
    <xf numFmtId="0" fontId="6" fillId="35" borderId="69" xfId="46" applyFont="1" applyFill="1" applyBorder="1" applyAlignment="1">
      <alignment horizontal="center" vertical="center"/>
      <protection/>
    </xf>
    <xf numFmtId="0" fontId="6" fillId="7" borderId="69" xfId="46" applyFont="1" applyFill="1" applyBorder="1" applyAlignment="1">
      <alignment horizontal="center" vertical="center"/>
      <protection/>
    </xf>
    <xf numFmtId="0" fontId="0" fillId="0" borderId="0" xfId="0" applyFont="1" applyFill="1" applyBorder="1" applyAlignment="1">
      <alignment horizontal="center" vertical="center"/>
    </xf>
    <xf numFmtId="0" fontId="56" fillId="0" borderId="0" xfId="0" applyFont="1" applyFill="1" applyBorder="1" applyAlignment="1">
      <alignment vertical="center"/>
    </xf>
    <xf numFmtId="0" fontId="0" fillId="0" borderId="0" xfId="0" applyFont="1" applyFill="1" applyAlignment="1">
      <alignment vertical="center"/>
    </xf>
    <xf numFmtId="0" fontId="77" fillId="0" borderId="20" xfId="0" applyFont="1" applyBorder="1" applyAlignment="1">
      <alignment horizontal="center" vertical="center"/>
    </xf>
    <xf numFmtId="0" fontId="75" fillId="0" borderId="0" xfId="0" applyFont="1" applyFill="1" applyBorder="1" applyAlignment="1">
      <alignment vertical="center"/>
    </xf>
    <xf numFmtId="0" fontId="75" fillId="35" borderId="11" xfId="0" applyFont="1" applyFill="1" applyBorder="1" applyAlignment="1">
      <alignment horizontal="center" vertical="center"/>
    </xf>
    <xf numFmtId="0" fontId="12" fillId="0" borderId="63" xfId="0" applyFont="1" applyFill="1" applyBorder="1" applyAlignment="1">
      <alignment horizontal="center" vertical="center" wrapText="1" shrinkToFit="1"/>
    </xf>
    <xf numFmtId="0" fontId="77" fillId="36" borderId="62" xfId="0" applyFont="1" applyFill="1" applyBorder="1" applyAlignment="1">
      <alignment horizontal="left" vertical="center"/>
    </xf>
    <xf numFmtId="0" fontId="75" fillId="0" borderId="62" xfId="0" applyFont="1" applyBorder="1" applyAlignment="1">
      <alignment horizontal="left" vertical="center"/>
    </xf>
    <xf numFmtId="0" fontId="80" fillId="0" borderId="62" xfId="0" applyFont="1" applyBorder="1" applyAlignment="1">
      <alignment horizontal="right" vertical="center"/>
    </xf>
    <xf numFmtId="0" fontId="77" fillId="38" borderId="62" xfId="0" applyFont="1" applyFill="1" applyBorder="1" applyAlignment="1">
      <alignment horizontal="left" vertical="center"/>
    </xf>
    <xf numFmtId="0" fontId="77" fillId="35" borderId="13" xfId="0" applyFont="1" applyFill="1" applyBorder="1" applyAlignment="1">
      <alignment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wrapText="1" shrinkToFit="1"/>
    </xf>
    <xf numFmtId="0" fontId="77" fillId="33" borderId="78" xfId="0" applyFont="1" applyFill="1" applyBorder="1" applyAlignment="1">
      <alignment horizontal="center" vertical="center"/>
    </xf>
    <xf numFmtId="0" fontId="80" fillId="0" borderId="79" xfId="0" applyFont="1" applyBorder="1" applyAlignment="1">
      <alignment horizontal="right" vertical="center"/>
    </xf>
    <xf numFmtId="0" fontId="6" fillId="0" borderId="71" xfId="46" applyFont="1" applyFill="1" applyBorder="1" applyAlignment="1">
      <alignment vertical="center"/>
      <protection/>
    </xf>
    <xf numFmtId="0" fontId="6" fillId="0" borderId="72" xfId="46" applyFont="1" applyFill="1" applyBorder="1" applyAlignment="1">
      <alignment vertical="center"/>
      <protection/>
    </xf>
    <xf numFmtId="0" fontId="6" fillId="37" borderId="73" xfId="46" applyFont="1" applyFill="1" applyBorder="1" applyAlignment="1">
      <alignment horizontal="center" vertical="center"/>
      <protection/>
    </xf>
    <xf numFmtId="0" fontId="68" fillId="0" borderId="0" xfId="0" applyFont="1" applyAlignment="1">
      <alignment vertical="center"/>
    </xf>
    <xf numFmtId="0" fontId="75" fillId="0" borderId="0" xfId="0" applyFont="1" applyFill="1" applyAlignment="1">
      <alignment vertical="center"/>
    </xf>
    <xf numFmtId="0" fontId="77" fillId="33" borderId="62" xfId="0" applyFont="1" applyFill="1" applyBorder="1" applyAlignment="1">
      <alignment horizontal="left" vertical="center"/>
    </xf>
    <xf numFmtId="0" fontId="12" fillId="0" borderId="47" xfId="0" applyFont="1" applyFill="1" applyBorder="1" applyAlignment="1">
      <alignment horizontal="center" vertical="center" wrapText="1" shrinkToFit="1"/>
    </xf>
    <xf numFmtId="0" fontId="12" fillId="0" borderId="80" xfId="0" applyFont="1" applyFill="1" applyBorder="1" applyAlignment="1">
      <alignment horizontal="center" vertical="center" wrapText="1" shrinkToFit="1"/>
    </xf>
    <xf numFmtId="0" fontId="14" fillId="0" borderId="0" xfId="49" applyFont="1" applyFill="1" applyBorder="1" applyAlignment="1">
      <alignment horizontal="center" vertical="center"/>
      <protection/>
    </xf>
    <xf numFmtId="0" fontId="22" fillId="0" borderId="0" xfId="46" applyFont="1" applyFill="1" applyBorder="1" applyAlignment="1" applyProtection="1">
      <alignment vertical="center"/>
      <protection locked="0"/>
    </xf>
    <xf numFmtId="0" fontId="22" fillId="0" borderId="0" xfId="49" applyFont="1" applyFill="1" applyBorder="1" applyAlignment="1">
      <alignment vertical="center"/>
      <protection/>
    </xf>
    <xf numFmtId="0" fontId="22" fillId="0" borderId="0" xfId="49" applyFont="1" applyFill="1" applyAlignment="1">
      <alignment vertical="center"/>
      <protection/>
    </xf>
    <xf numFmtId="0" fontId="8" fillId="0" borderId="0" xfId="49" applyFont="1" applyFill="1" applyAlignment="1">
      <alignment vertical="center"/>
      <protection/>
    </xf>
    <xf numFmtId="0" fontId="77" fillId="38" borderId="81"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34" xfId="0" applyFont="1" applyFill="1" applyBorder="1" applyAlignment="1">
      <alignment horizontal="left" vertical="center"/>
    </xf>
    <xf numFmtId="0" fontId="77" fillId="36" borderId="20" xfId="0" applyFont="1" applyFill="1" applyBorder="1" applyAlignment="1">
      <alignment horizontal="center" vertical="center"/>
    </xf>
    <xf numFmtId="0" fontId="81" fillId="33" borderId="79" xfId="0" applyFont="1" applyFill="1" applyBorder="1" applyAlignment="1">
      <alignment horizontal="right" vertical="center"/>
    </xf>
    <xf numFmtId="0" fontId="81" fillId="38" borderId="79" xfId="0" applyFont="1" applyFill="1" applyBorder="1" applyAlignment="1">
      <alignment horizontal="right" vertical="center"/>
    </xf>
    <xf numFmtId="0" fontId="77" fillId="38" borderId="48" xfId="0" applyFont="1" applyFill="1" applyBorder="1" applyAlignment="1">
      <alignment horizontal="center" vertical="center"/>
    </xf>
    <xf numFmtId="0" fontId="6" fillId="37" borderId="0" xfId="46" applyFont="1" applyFill="1" applyAlignment="1">
      <alignment vertical="center"/>
      <protection/>
    </xf>
    <xf numFmtId="0" fontId="6" fillId="0" borderId="0" xfId="46" applyFont="1" applyFill="1" applyAlignment="1" applyProtection="1">
      <alignment horizontal="left" vertical="center"/>
      <protection locked="0"/>
    </xf>
    <xf numFmtId="0" fontId="15" fillId="0" borderId="47" xfId="46" applyFont="1" applyFill="1" applyBorder="1" applyAlignment="1">
      <alignment horizontal="center" vertical="center"/>
      <protection/>
    </xf>
    <xf numFmtId="0" fontId="15" fillId="0" borderId="64" xfId="46" applyFont="1" applyFill="1" applyBorder="1" applyAlignment="1">
      <alignment horizontal="center" vertical="center"/>
      <protection/>
    </xf>
    <xf numFmtId="0" fontId="15" fillId="0" borderId="65" xfId="46" applyFont="1" applyFill="1" applyBorder="1" applyAlignment="1">
      <alignment horizontal="center" vertical="center"/>
      <protection/>
    </xf>
    <xf numFmtId="0" fontId="6" fillId="0" borderId="35" xfId="46" applyFont="1" applyFill="1" applyBorder="1" applyAlignment="1">
      <alignment horizontal="center" vertical="center"/>
      <protection/>
    </xf>
    <xf numFmtId="0" fontId="6" fillId="0" borderId="62" xfId="46" applyFont="1" applyFill="1" applyBorder="1" applyAlignment="1">
      <alignment horizontal="center" vertical="center"/>
      <protection/>
    </xf>
    <xf numFmtId="0" fontId="6" fillId="0" borderId="20" xfId="46" applyFont="1" applyFill="1" applyBorder="1" applyAlignment="1">
      <alignment horizontal="center" vertical="center"/>
      <protection/>
    </xf>
    <xf numFmtId="0" fontId="6" fillId="39" borderId="66" xfId="46" applyFont="1" applyFill="1" applyBorder="1" applyAlignment="1">
      <alignment vertical="center"/>
      <protection/>
    </xf>
    <xf numFmtId="0" fontId="6" fillId="40" borderId="66" xfId="46" applyFont="1" applyFill="1" applyBorder="1" applyAlignment="1">
      <alignment vertical="center"/>
      <protection/>
    </xf>
    <xf numFmtId="0" fontId="6" fillId="41" borderId="66" xfId="46" applyFont="1" applyFill="1" applyBorder="1" applyAlignment="1">
      <alignment vertical="center"/>
      <protection/>
    </xf>
    <xf numFmtId="0" fontId="6" fillId="42" borderId="66" xfId="46" applyFont="1" applyFill="1" applyBorder="1" applyAlignment="1">
      <alignment vertical="center"/>
      <protection/>
    </xf>
    <xf numFmtId="0" fontId="6" fillId="42" borderId="70" xfId="46" applyFont="1" applyFill="1" applyBorder="1" applyAlignment="1">
      <alignment vertical="center"/>
      <protection/>
    </xf>
    <xf numFmtId="0" fontId="6" fillId="0" borderId="21" xfId="49" applyFont="1" applyBorder="1" applyAlignment="1">
      <alignment horizontal="center" vertical="center"/>
      <protection/>
    </xf>
    <xf numFmtId="0" fontId="10" fillId="0" borderId="82" xfId="46" applyFont="1" applyBorder="1" applyAlignment="1" applyProtection="1">
      <alignment horizontal="center" vertical="center" wrapText="1"/>
      <protection locked="0"/>
    </xf>
    <xf numFmtId="176" fontId="6" fillId="35" borderId="83" xfId="46" applyNumberFormat="1" applyFont="1" applyFill="1" applyBorder="1" applyAlignment="1">
      <alignment horizontal="right" vertical="center"/>
      <protection/>
    </xf>
    <xf numFmtId="3" fontId="6" fillId="35" borderId="49" xfId="46" applyNumberFormat="1" applyFont="1" applyFill="1" applyBorder="1" applyAlignment="1">
      <alignment horizontal="right" vertical="center"/>
      <protection/>
    </xf>
    <xf numFmtId="3" fontId="6" fillId="35" borderId="44" xfId="46" applyNumberFormat="1" applyFont="1" applyFill="1" applyBorder="1" applyAlignment="1">
      <alignment horizontal="right" vertical="center"/>
      <protection/>
    </xf>
    <xf numFmtId="3" fontId="6" fillId="35" borderId="84" xfId="46" applyNumberFormat="1" applyFont="1" applyFill="1" applyBorder="1" applyAlignment="1">
      <alignment horizontal="right" vertical="center"/>
      <protection/>
    </xf>
    <xf numFmtId="3" fontId="6" fillId="0" borderId="0" xfId="46" applyNumberFormat="1" applyFont="1" applyAlignment="1" applyProtection="1">
      <alignment horizontal="right" vertical="center"/>
      <protection locked="0"/>
    </xf>
    <xf numFmtId="3" fontId="6" fillId="0" borderId="0" xfId="46" applyNumberFormat="1" applyFont="1" applyBorder="1" applyAlignment="1" applyProtection="1">
      <alignment horizontal="right" vertical="center" wrapText="1"/>
      <protection locked="0"/>
    </xf>
    <xf numFmtId="3" fontId="6" fillId="0" borderId="0" xfId="46"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83" xfId="49" applyNumberFormat="1" applyFont="1" applyBorder="1" applyAlignment="1" applyProtection="1">
      <alignment horizontal="right" vertical="center"/>
      <protection locked="0"/>
    </xf>
    <xf numFmtId="3" fontId="12" fillId="0" borderId="84" xfId="49" applyNumberFormat="1" applyFont="1" applyBorder="1" applyAlignment="1" applyProtection="1">
      <alignment horizontal="right" vertical="center"/>
      <protection locked="0"/>
    </xf>
    <xf numFmtId="3" fontId="6" fillId="0" borderId="46" xfId="49" applyNumberFormat="1" applyFont="1" applyBorder="1" applyAlignment="1" applyProtection="1">
      <alignment horizontal="right" vertical="center"/>
      <protection locked="0"/>
    </xf>
    <xf numFmtId="3" fontId="6" fillId="0" borderId="34" xfId="49" applyNumberFormat="1" applyFont="1" applyBorder="1" applyAlignment="1" applyProtection="1">
      <alignment horizontal="right" vertical="center"/>
      <protection locked="0"/>
    </xf>
    <xf numFmtId="3" fontId="6" fillId="0" borderId="55" xfId="49" applyNumberFormat="1" applyFont="1" applyBorder="1" applyAlignment="1" applyProtection="1">
      <alignment horizontal="right" vertical="center"/>
      <protection locked="0"/>
    </xf>
    <xf numFmtId="3" fontId="6" fillId="0" borderId="62" xfId="49" applyNumberFormat="1" applyFont="1" applyBorder="1" applyAlignment="1" applyProtection="1">
      <alignment horizontal="right" vertical="center"/>
      <protection locked="0"/>
    </xf>
    <xf numFmtId="3" fontId="6" fillId="0" borderId="85" xfId="49" applyNumberFormat="1" applyFont="1" applyBorder="1" applyAlignment="1" applyProtection="1">
      <alignment horizontal="right" vertical="center"/>
      <protection locked="0"/>
    </xf>
    <xf numFmtId="3" fontId="6" fillId="0" borderId="86" xfId="49" applyNumberFormat="1" applyFont="1" applyBorder="1" applyAlignment="1" applyProtection="1">
      <alignment horizontal="right" vertical="center"/>
      <protection locked="0"/>
    </xf>
    <xf numFmtId="3" fontId="22" fillId="38" borderId="15" xfId="46" applyNumberFormat="1" applyFont="1" applyFill="1" applyBorder="1" applyAlignment="1" applyProtection="1">
      <alignment horizontal="right" vertical="center"/>
      <protection locked="0"/>
    </xf>
    <xf numFmtId="3" fontId="22" fillId="38" borderId="87" xfId="46" applyNumberFormat="1" applyFont="1" applyFill="1" applyBorder="1" applyAlignment="1" applyProtection="1">
      <alignment horizontal="left" vertical="center"/>
      <protection locked="0"/>
    </xf>
    <xf numFmtId="0" fontId="6" fillId="37" borderId="88" xfId="46" applyFont="1" applyFill="1" applyBorder="1" applyAlignment="1">
      <alignment horizontal="center" vertical="center" wrapText="1"/>
      <protection/>
    </xf>
    <xf numFmtId="0" fontId="6" fillId="33" borderId="89" xfId="46" applyFont="1" applyFill="1" applyBorder="1" applyAlignment="1">
      <alignment horizontal="center" vertical="center"/>
      <protection/>
    </xf>
    <xf numFmtId="0" fontId="6" fillId="0" borderId="90" xfId="46" applyFont="1" applyBorder="1" applyAlignment="1">
      <alignment horizontal="center" vertical="center"/>
      <protection/>
    </xf>
    <xf numFmtId="0" fontId="6" fillId="0" borderId="91" xfId="46" applyFont="1" applyBorder="1" applyAlignment="1">
      <alignment horizontal="center" vertical="center"/>
      <protection/>
    </xf>
    <xf numFmtId="0" fontId="6" fillId="0" borderId="92" xfId="46" applyFont="1" applyBorder="1" applyAlignment="1">
      <alignment horizontal="center" vertical="center"/>
      <protection/>
    </xf>
    <xf numFmtId="0" fontId="6" fillId="0" borderId="20" xfId="46" applyFont="1" applyBorder="1" applyAlignment="1" applyProtection="1">
      <alignment horizontal="center" vertical="center"/>
      <protection locked="0"/>
    </xf>
    <xf numFmtId="0" fontId="6" fillId="0" borderId="93" xfId="46" applyFont="1" applyBorder="1" applyAlignment="1">
      <alignment vertical="center"/>
      <protection/>
    </xf>
    <xf numFmtId="0" fontId="12" fillId="0" borderId="36" xfId="46" applyFont="1" applyFill="1" applyBorder="1" applyAlignment="1" applyProtection="1">
      <alignment horizontal="left" vertical="center" wrapText="1" indent="1"/>
      <protection locked="0"/>
    </xf>
    <xf numFmtId="0" fontId="12" fillId="0" borderId="35" xfId="46" applyFont="1" applyFill="1" applyBorder="1" applyAlignment="1" applyProtection="1">
      <alignment horizontal="left" vertical="center" wrapText="1" indent="1"/>
      <protection locked="0"/>
    </xf>
    <xf numFmtId="0" fontId="12" fillId="0" borderId="36" xfId="46" applyFont="1" applyBorder="1" applyAlignment="1" applyProtection="1">
      <alignment horizontal="left" vertical="center" wrapText="1" indent="1"/>
      <protection locked="0"/>
    </xf>
    <xf numFmtId="0" fontId="12" fillId="0" borderId="12" xfId="46" applyFont="1" applyBorder="1" applyAlignment="1" applyProtection="1">
      <alignment horizontal="left" vertical="center" wrapText="1" indent="1"/>
      <protection locked="0"/>
    </xf>
    <xf numFmtId="0" fontId="6" fillId="0" borderId="94" xfId="46" applyFont="1" applyFill="1" applyBorder="1" applyAlignment="1" applyProtection="1">
      <alignment horizontal="left" vertical="center" indent="1"/>
      <protection locked="0"/>
    </xf>
    <xf numFmtId="0" fontId="12" fillId="0" borderId="64" xfId="46" applyFont="1" applyBorder="1" applyAlignment="1" applyProtection="1">
      <alignment horizontal="left" vertical="center" wrapText="1" indent="1"/>
      <protection locked="0"/>
    </xf>
    <xf numFmtId="0" fontId="6" fillId="0" borderId="38" xfId="46" applyFont="1" applyBorder="1" applyAlignment="1" applyProtection="1">
      <alignment horizontal="left" vertical="center" indent="1"/>
      <protection locked="0"/>
    </xf>
    <xf numFmtId="0" fontId="6" fillId="0" borderId="39" xfId="46" applyFont="1" applyBorder="1" applyAlignment="1" applyProtection="1">
      <alignment horizontal="left" vertical="center" indent="1"/>
      <protection locked="0"/>
    </xf>
    <xf numFmtId="0" fontId="6" fillId="0" borderId="39" xfId="46" applyFont="1" applyBorder="1" applyAlignment="1" applyProtection="1">
      <alignment horizontal="left" vertical="center" indent="1"/>
      <protection locked="0"/>
    </xf>
    <xf numFmtId="0" fontId="8" fillId="0" borderId="39" xfId="46" applyFont="1" applyBorder="1" applyAlignment="1" applyProtection="1">
      <alignment horizontal="left" indent="1"/>
      <protection locked="0"/>
    </xf>
    <xf numFmtId="0" fontId="6" fillId="0" borderId="41" xfId="46" applyFont="1" applyBorder="1" applyAlignment="1" applyProtection="1">
      <alignment horizontal="left" vertical="center" indent="1"/>
      <protection locked="0"/>
    </xf>
    <xf numFmtId="0" fontId="6" fillId="0" borderId="10" xfId="46" applyFont="1" applyBorder="1" applyAlignment="1" applyProtection="1">
      <alignment horizontal="left" vertical="center" indent="1"/>
      <protection locked="0"/>
    </xf>
    <xf numFmtId="0" fontId="8" fillId="0" borderId="19" xfId="46" applyFont="1" applyBorder="1" applyAlignment="1" applyProtection="1">
      <alignment horizontal="left" vertical="top" wrapText="1" indent="1"/>
      <protection locked="0"/>
    </xf>
    <xf numFmtId="0" fontId="6" fillId="0" borderId="19" xfId="46" applyFont="1" applyBorder="1" applyAlignment="1" applyProtection="1">
      <alignment horizontal="left" vertical="top" wrapText="1" indent="1"/>
      <protection locked="0"/>
    </xf>
    <xf numFmtId="0" fontId="6" fillId="0" borderId="39" xfId="46" applyFont="1" applyBorder="1" applyAlignment="1" applyProtection="1">
      <alignment horizontal="left" vertical="top" wrapText="1" indent="1"/>
      <protection locked="0"/>
    </xf>
    <xf numFmtId="0" fontId="8" fillId="0" borderId="39" xfId="46" applyFont="1" applyBorder="1" applyAlignment="1" applyProtection="1">
      <alignment horizontal="left" vertical="top" wrapText="1" indent="1"/>
      <protection locked="0"/>
    </xf>
    <xf numFmtId="0" fontId="8" fillId="0" borderId="41" xfId="46" applyFont="1" applyBorder="1" applyAlignment="1" applyProtection="1">
      <alignment horizontal="left" vertical="top" wrapText="1" indent="1"/>
      <protection locked="0"/>
    </xf>
    <xf numFmtId="0" fontId="6" fillId="0" borderId="49" xfId="46" applyFont="1" applyBorder="1" applyAlignment="1" applyProtection="1">
      <alignment horizontal="left" vertical="center" indent="1"/>
      <protection locked="0"/>
    </xf>
    <xf numFmtId="0" fontId="6" fillId="0" borderId="35" xfId="46" applyFont="1" applyBorder="1" applyAlignment="1" applyProtection="1">
      <alignment horizontal="left" vertical="center" indent="1"/>
      <protection locked="0"/>
    </xf>
    <xf numFmtId="0" fontId="6" fillId="0" borderId="12" xfId="46" applyFont="1" applyBorder="1" applyAlignment="1" applyProtection="1">
      <alignment horizontal="left" vertical="center" indent="1"/>
      <protection locked="0"/>
    </xf>
    <xf numFmtId="0" fontId="6" fillId="0" borderId="36" xfId="46" applyFont="1" applyFill="1" applyBorder="1" applyAlignment="1" applyProtection="1">
      <alignment horizontal="left" vertical="center" indent="1"/>
      <protection locked="0"/>
    </xf>
    <xf numFmtId="0" fontId="53" fillId="0" borderId="0" xfId="46" applyFont="1" applyAlignment="1">
      <alignment vertical="center"/>
      <protection/>
    </xf>
    <xf numFmtId="0" fontId="6" fillId="0" borderId="36" xfId="46" applyFont="1" applyBorder="1" applyAlignment="1" applyProtection="1">
      <alignment horizontal="left" vertical="center" indent="1"/>
      <protection locked="0"/>
    </xf>
    <xf numFmtId="0" fontId="6" fillId="0" borderId="32" xfId="46" applyFont="1" applyBorder="1" applyAlignment="1" applyProtection="1">
      <alignment horizontal="left" vertical="center" indent="1"/>
      <protection locked="0"/>
    </xf>
    <xf numFmtId="0" fontId="6" fillId="0" borderId="42" xfId="46" applyFont="1" applyBorder="1" applyAlignment="1" applyProtection="1">
      <alignment horizontal="left" vertical="center" indent="1"/>
      <protection locked="0"/>
    </xf>
    <xf numFmtId="0" fontId="6" fillId="0" borderId="17" xfId="46" applyFont="1" applyBorder="1" applyAlignment="1" applyProtection="1">
      <alignment horizontal="left" vertical="center" indent="1"/>
      <protection locked="0"/>
    </xf>
    <xf numFmtId="0" fontId="6" fillId="0" borderId="95" xfId="46" applyFont="1" applyBorder="1" applyAlignment="1" applyProtection="1">
      <alignment horizontal="left" vertical="center" indent="1"/>
      <protection locked="0"/>
    </xf>
    <xf numFmtId="0" fontId="6" fillId="0" borderId="52" xfId="46" applyFont="1" applyBorder="1" applyAlignment="1" applyProtection="1">
      <alignment horizontal="left" vertical="center" indent="1"/>
      <protection locked="0"/>
    </xf>
    <xf numFmtId="0" fontId="6" fillId="0" borderId="87" xfId="46" applyFont="1" applyBorder="1" applyAlignment="1" applyProtection="1">
      <alignment horizontal="left" vertical="center" indent="1"/>
      <protection locked="0"/>
    </xf>
    <xf numFmtId="0" fontId="6" fillId="0" borderId="33" xfId="46" applyFont="1" applyBorder="1" applyAlignment="1" applyProtection="1">
      <alignment horizontal="left" vertical="center" indent="1"/>
      <protection locked="0"/>
    </xf>
    <xf numFmtId="0" fontId="6" fillId="0" borderId="48" xfId="46" applyFont="1" applyBorder="1" applyAlignment="1" applyProtection="1">
      <alignment horizontal="left" vertical="center" indent="1"/>
      <protection locked="0"/>
    </xf>
    <xf numFmtId="0" fontId="6" fillId="0" borderId="20" xfId="46" applyFont="1" applyBorder="1" applyAlignment="1" applyProtection="1">
      <alignment horizontal="left" vertical="center" indent="1"/>
      <protection locked="0"/>
    </xf>
    <xf numFmtId="0" fontId="6" fillId="0" borderId="11" xfId="46" applyFont="1" applyBorder="1" applyAlignment="1" applyProtection="1">
      <alignment horizontal="left" vertical="center" indent="1"/>
      <protection locked="0"/>
    </xf>
    <xf numFmtId="0" fontId="6" fillId="0" borderId="21" xfId="46" applyFont="1" applyBorder="1" applyAlignment="1" applyProtection="1">
      <alignment horizontal="left" vertical="center" indent="1"/>
      <protection locked="0"/>
    </xf>
    <xf numFmtId="0" fontId="8" fillId="35" borderId="96" xfId="46" applyFont="1" applyFill="1" applyBorder="1" applyAlignment="1" applyProtection="1">
      <alignment horizontal="left" vertical="center" indent="1" readingOrder="1"/>
      <protection locked="0"/>
    </xf>
    <xf numFmtId="0" fontId="8" fillId="35" borderId="97" xfId="46" applyFont="1" applyFill="1" applyBorder="1" applyAlignment="1" applyProtection="1">
      <alignment horizontal="left" vertical="center" indent="1" readingOrder="1"/>
      <protection locked="0"/>
    </xf>
    <xf numFmtId="0" fontId="6" fillId="0" borderId="88" xfId="46" applyFont="1" applyBorder="1" applyAlignment="1" applyProtection="1">
      <alignment horizontal="left" vertical="center" indent="1" readingOrder="1"/>
      <protection locked="0"/>
    </xf>
    <xf numFmtId="0" fontId="6" fillId="0" borderId="34" xfId="46" applyFont="1" applyBorder="1" applyAlignment="1" applyProtection="1">
      <alignment horizontal="left" vertical="center" wrapText="1" indent="1" readingOrder="1"/>
      <protection locked="0"/>
    </xf>
    <xf numFmtId="49" fontId="15" fillId="0" borderId="34" xfId="46" applyNumberFormat="1" applyFont="1" applyBorder="1" applyAlignment="1" applyProtection="1">
      <alignment horizontal="left" vertical="center" wrapText="1" indent="1" readingOrder="1"/>
      <protection locked="0"/>
    </xf>
    <xf numFmtId="0" fontId="6" fillId="37" borderId="98" xfId="46" applyFont="1" applyFill="1" applyBorder="1" applyAlignment="1" applyProtection="1">
      <alignment horizontal="left" vertical="center" indent="1" readingOrder="1"/>
      <protection locked="0"/>
    </xf>
    <xf numFmtId="49" fontId="15" fillId="0" borderId="23" xfId="46" applyNumberFormat="1" applyFont="1" applyBorder="1" applyAlignment="1" applyProtection="1">
      <alignment horizontal="left" vertical="center" wrapText="1" indent="1" readingOrder="1"/>
      <protection locked="0"/>
    </xf>
    <xf numFmtId="0" fontId="8" fillId="38" borderId="99" xfId="46" applyFont="1" applyFill="1" applyBorder="1" applyAlignment="1" applyProtection="1">
      <alignment horizontal="left" vertical="center" wrapText="1" indent="1"/>
      <protection locked="0"/>
    </xf>
    <xf numFmtId="3" fontId="10" fillId="0" borderId="26" xfId="46" applyNumberFormat="1" applyFont="1" applyBorder="1" applyAlignment="1" applyProtection="1">
      <alignment horizontal="left" vertical="center" wrapText="1" indent="1"/>
      <protection locked="0"/>
    </xf>
    <xf numFmtId="3" fontId="6" fillId="0" borderId="26" xfId="46" applyNumberFormat="1" applyFont="1" applyBorder="1" applyAlignment="1" applyProtection="1">
      <alignment horizontal="left" vertical="center" indent="1"/>
      <protection locked="0"/>
    </xf>
    <xf numFmtId="3" fontId="6" fillId="0" borderId="26" xfId="46" applyNumberFormat="1" applyFont="1" applyBorder="1" applyAlignment="1" applyProtection="1">
      <alignment horizontal="left" vertical="center" wrapText="1" indent="1"/>
      <protection locked="0"/>
    </xf>
    <xf numFmtId="3" fontId="8" fillId="38" borderId="26" xfId="46" applyNumberFormat="1" applyFont="1" applyFill="1" applyBorder="1" applyAlignment="1" applyProtection="1">
      <alignment horizontal="left" vertical="center" wrapText="1" indent="1"/>
      <protection locked="0"/>
    </xf>
    <xf numFmtId="3" fontId="6" fillId="0" borderId="52" xfId="46" applyNumberFormat="1" applyFont="1" applyBorder="1" applyAlignment="1" applyProtection="1">
      <alignment horizontal="left" vertical="center" wrapText="1" indent="1"/>
      <protection locked="0"/>
    </xf>
    <xf numFmtId="3" fontId="6" fillId="0" borderId="35" xfId="46" applyNumberFormat="1" applyFont="1" applyBorder="1" applyAlignment="1" applyProtection="1">
      <alignment horizontal="left" vertical="center" wrapText="1" indent="1"/>
      <protection locked="0"/>
    </xf>
    <xf numFmtId="3" fontId="8" fillId="0" borderId="87" xfId="46" applyNumberFormat="1" applyFont="1" applyFill="1" applyBorder="1" applyAlignment="1" applyProtection="1">
      <alignment horizontal="left" vertical="center" indent="1"/>
      <protection locked="0"/>
    </xf>
    <xf numFmtId="0" fontId="6" fillId="0" borderId="52" xfId="46" applyFont="1" applyBorder="1" applyAlignment="1" applyProtection="1">
      <alignment horizontal="left" vertical="center" wrapText="1" indent="1"/>
      <protection locked="0"/>
    </xf>
    <xf numFmtId="0" fontId="6" fillId="0" borderId="35" xfId="46" applyFont="1" applyBorder="1" applyAlignment="1" applyProtection="1">
      <alignment horizontal="left" vertical="center" wrapText="1" indent="1"/>
      <protection locked="0"/>
    </xf>
    <xf numFmtId="0" fontId="6" fillId="38" borderId="35" xfId="46" applyFont="1" applyFill="1" applyBorder="1" applyAlignment="1" applyProtection="1">
      <alignment horizontal="left" vertical="center" indent="1"/>
      <protection locked="0"/>
    </xf>
    <xf numFmtId="0" fontId="6" fillId="38" borderId="35" xfId="46" applyFont="1" applyFill="1" applyBorder="1" applyAlignment="1" applyProtection="1">
      <alignment horizontal="left" vertical="center" wrapText="1" indent="1"/>
      <protection locked="0"/>
    </xf>
    <xf numFmtId="0" fontId="6" fillId="0" borderId="55" xfId="46" applyFont="1" applyBorder="1" applyAlignment="1" applyProtection="1">
      <alignment horizontal="left" vertical="center" wrapText="1" indent="1"/>
      <protection locked="0"/>
    </xf>
    <xf numFmtId="0" fontId="8" fillId="0" borderId="10" xfId="46" applyFont="1" applyBorder="1" applyAlignment="1" applyProtection="1">
      <alignment horizontal="left" vertical="center" wrapText="1" indent="1"/>
      <protection locked="0"/>
    </xf>
    <xf numFmtId="0" fontId="6" fillId="0" borderId="20" xfId="46" applyFont="1" applyBorder="1" applyAlignment="1" applyProtection="1">
      <alignment horizontal="left" vertical="center" indent="1"/>
      <protection locked="0"/>
    </xf>
    <xf numFmtId="0" fontId="6" fillId="37" borderId="100" xfId="46" applyFont="1" applyFill="1" applyBorder="1" applyAlignment="1">
      <alignment horizontal="center" vertical="center"/>
      <protection/>
    </xf>
    <xf numFmtId="0" fontId="6" fillId="37" borderId="101" xfId="46" applyFont="1" applyFill="1" applyBorder="1" applyAlignment="1">
      <alignment horizontal="center" vertical="center" wrapText="1"/>
      <protection/>
    </xf>
    <xf numFmtId="0" fontId="6" fillId="0" borderId="102" xfId="46" applyFont="1" applyFill="1" applyBorder="1" applyAlignment="1">
      <alignment horizontal="center" vertical="center" wrapText="1"/>
      <protection/>
    </xf>
    <xf numFmtId="0" fontId="10" fillId="0" borderId="24" xfId="46" applyFont="1" applyFill="1" applyBorder="1" applyAlignment="1">
      <alignment horizontal="center" vertical="center" wrapText="1"/>
      <protection/>
    </xf>
    <xf numFmtId="3" fontId="78" fillId="0" borderId="0" xfId="0" applyNumberFormat="1" applyFont="1" applyAlignment="1">
      <alignment/>
    </xf>
    <xf numFmtId="0" fontId="75" fillId="0" borderId="86" xfId="0" applyFont="1" applyBorder="1" applyAlignment="1">
      <alignment horizontal="left" vertical="center"/>
    </xf>
    <xf numFmtId="3" fontId="6" fillId="0" borderId="35" xfId="46" applyNumberFormat="1" applyFont="1" applyFill="1" applyBorder="1" applyAlignment="1" applyProtection="1">
      <alignment horizontal="right" vertical="center" wrapText="1" indent="1"/>
      <protection locked="0"/>
    </xf>
    <xf numFmtId="3" fontId="6" fillId="0" borderId="84" xfId="46" applyNumberFormat="1" applyFont="1" applyBorder="1" applyAlignment="1" applyProtection="1">
      <alignment horizontal="right" vertical="center" indent="1"/>
      <protection locked="0"/>
    </xf>
    <xf numFmtId="3" fontId="6" fillId="0" borderId="62"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hidden="1"/>
    </xf>
    <xf numFmtId="3" fontId="6" fillId="0" borderId="86" xfId="46" applyNumberFormat="1" applyFont="1" applyBorder="1" applyAlignment="1" applyProtection="1">
      <alignment horizontal="right" vertical="center" indent="1"/>
      <protection locked="0"/>
    </xf>
    <xf numFmtId="3" fontId="6" fillId="0" borderId="97" xfId="46" applyNumberFormat="1" applyFont="1" applyBorder="1" applyAlignment="1" applyProtection="1">
      <alignment horizontal="right" vertical="center" indent="1"/>
      <protection locked="0"/>
    </xf>
    <xf numFmtId="3" fontId="6" fillId="0" borderId="13" xfId="46" applyNumberFormat="1" applyFont="1" applyBorder="1" applyAlignment="1">
      <alignment horizontal="right" vertical="center" indent="1"/>
      <protection/>
    </xf>
    <xf numFmtId="3" fontId="6" fillId="0" borderId="15" xfId="46" applyNumberFormat="1" applyFont="1" applyBorder="1" applyAlignment="1">
      <alignment horizontal="right" vertical="center" indent="1"/>
      <protection/>
    </xf>
    <xf numFmtId="3" fontId="6" fillId="0" borderId="32" xfId="46" applyNumberFormat="1" applyFont="1" applyBorder="1" applyAlignment="1" applyProtection="1">
      <alignment horizontal="right" vertical="center" indent="1"/>
      <protection locked="0"/>
    </xf>
    <xf numFmtId="3" fontId="6" fillId="0" borderId="34" xfId="46" applyNumberFormat="1" applyFont="1" applyBorder="1" applyAlignment="1" applyProtection="1">
      <alignment horizontal="right" vertical="center" indent="1"/>
      <protection/>
    </xf>
    <xf numFmtId="3" fontId="6" fillId="0" borderId="35" xfId="46" applyNumberFormat="1" applyFont="1" applyBorder="1" applyAlignment="1" applyProtection="1">
      <alignment horizontal="right" vertical="center" indent="1"/>
      <protection locked="0"/>
    </xf>
    <xf numFmtId="3" fontId="6" fillId="0" borderId="62" xfId="46" applyNumberFormat="1" applyFont="1" applyBorder="1" applyAlignment="1" applyProtection="1">
      <alignment horizontal="right" vertical="center" indent="1"/>
      <protection/>
    </xf>
    <xf numFmtId="3" fontId="6" fillId="0" borderId="62" xfId="46" applyNumberFormat="1" applyFont="1" applyBorder="1" applyAlignment="1" applyProtection="1">
      <alignment horizontal="right" vertical="center" wrapText="1" indent="1"/>
      <protection/>
    </xf>
    <xf numFmtId="3" fontId="6" fillId="0" borderId="36" xfId="46" applyNumberFormat="1" applyFont="1" applyBorder="1" applyAlignment="1" applyProtection="1">
      <alignment horizontal="right" vertical="center" indent="1"/>
      <protection locked="0"/>
    </xf>
    <xf numFmtId="3" fontId="6" fillId="0" borderId="86" xfId="46" applyNumberFormat="1" applyFont="1" applyBorder="1" applyAlignment="1" applyProtection="1">
      <alignment horizontal="right" vertical="center" wrapText="1" indent="1"/>
      <protection/>
    </xf>
    <xf numFmtId="3" fontId="6" fillId="0" borderId="12" xfId="46" applyNumberFormat="1" applyFont="1" applyBorder="1" applyAlignment="1" applyProtection="1">
      <alignment horizontal="right" vertical="center" wrapText="1" indent="1"/>
      <protection locked="0"/>
    </xf>
    <xf numFmtId="3" fontId="6" fillId="0" borderId="15" xfId="46" applyNumberFormat="1" applyFont="1" applyBorder="1" applyAlignment="1" applyProtection="1">
      <alignment horizontal="right" vertical="center" wrapText="1" indent="1"/>
      <protection/>
    </xf>
    <xf numFmtId="3" fontId="6" fillId="0" borderId="49" xfId="46" applyNumberFormat="1" applyFont="1" applyBorder="1" applyAlignment="1" applyProtection="1">
      <alignment horizontal="right" vertical="center" indent="1"/>
      <protection locked="0"/>
    </xf>
    <xf numFmtId="3" fontId="6" fillId="0" borderId="97" xfId="46" applyNumberFormat="1" applyFont="1" applyBorder="1" applyAlignment="1" applyProtection="1">
      <alignment horizontal="right" vertical="center" indent="1"/>
      <protection/>
    </xf>
    <xf numFmtId="3" fontId="6" fillId="0" borderId="31" xfId="46" applyNumberFormat="1" applyFont="1" applyBorder="1" applyAlignment="1" applyProtection="1">
      <alignment horizontal="right" vertical="center" indent="1"/>
      <protection/>
    </xf>
    <xf numFmtId="3" fontId="6" fillId="0" borderId="103" xfId="46" applyNumberFormat="1" applyFont="1" applyBorder="1" applyAlignment="1" applyProtection="1">
      <alignment horizontal="right" vertical="center" indent="1"/>
      <protection/>
    </xf>
    <xf numFmtId="3" fontId="6" fillId="0" borderId="12" xfId="46" applyNumberFormat="1" applyFont="1" applyBorder="1" applyAlignment="1" applyProtection="1">
      <alignment horizontal="right" vertical="center" indent="1"/>
      <protection/>
    </xf>
    <xf numFmtId="3" fontId="6" fillId="0" borderId="15" xfId="46" applyNumberFormat="1" applyFont="1" applyBorder="1" applyAlignment="1" applyProtection="1">
      <alignment horizontal="right" vertical="center" indent="1"/>
      <protection/>
    </xf>
    <xf numFmtId="3" fontId="6" fillId="0" borderId="32" xfId="46" applyNumberFormat="1" applyFont="1" applyBorder="1" applyAlignment="1" applyProtection="1">
      <alignment horizontal="right" vertical="center" indent="1"/>
      <protection hidden="1"/>
    </xf>
    <xf numFmtId="4" fontId="6" fillId="0" borderId="13"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xf>
    <xf numFmtId="3" fontId="6" fillId="0" borderId="34" xfId="46" applyNumberFormat="1" applyFont="1" applyBorder="1" applyAlignment="1" applyProtection="1">
      <alignment horizontal="right" vertical="center" indent="1"/>
      <protection locked="0"/>
    </xf>
    <xf numFmtId="3" fontId="12" fillId="0" borderId="13" xfId="46" applyNumberFormat="1" applyFont="1" applyBorder="1" applyAlignment="1" applyProtection="1">
      <alignment horizontal="right" vertical="center" wrapText="1" indent="1"/>
      <protection hidden="1"/>
    </xf>
    <xf numFmtId="3" fontId="12" fillId="0" borderId="84" xfId="46" applyNumberFormat="1" applyFont="1" applyBorder="1" applyAlignment="1" applyProtection="1">
      <alignment horizontal="right" vertical="center" wrapText="1" indent="1"/>
      <protection locked="0"/>
    </xf>
    <xf numFmtId="3" fontId="6" fillId="0" borderId="103" xfId="46" applyNumberFormat="1" applyFont="1" applyBorder="1" applyAlignment="1" applyProtection="1">
      <alignment horizontal="right" vertical="center" indent="1"/>
      <protection locked="0"/>
    </xf>
    <xf numFmtId="3" fontId="6" fillId="0" borderId="103" xfId="46" applyNumberFormat="1" applyFont="1" applyBorder="1" applyAlignment="1" applyProtection="1">
      <alignment horizontal="right" indent="1"/>
      <protection locked="0"/>
    </xf>
    <xf numFmtId="3" fontId="8" fillId="0" borderId="103" xfId="46" applyNumberFormat="1" applyFont="1" applyBorder="1" applyAlignment="1" applyProtection="1">
      <alignment horizontal="right" vertical="center" indent="1"/>
      <protection locked="0"/>
    </xf>
    <xf numFmtId="3" fontId="6" fillId="0" borderId="104" xfId="46" applyNumberFormat="1" applyFont="1" applyBorder="1" applyAlignment="1" applyProtection="1">
      <alignment horizontal="right" vertical="center" indent="1"/>
      <protection locked="0"/>
    </xf>
    <xf numFmtId="3" fontId="6" fillId="0" borderId="15" xfId="46" applyNumberFormat="1" applyFont="1" applyBorder="1" applyAlignment="1" applyProtection="1">
      <alignment horizontal="right" vertical="center" indent="1"/>
      <protection hidden="1"/>
    </xf>
    <xf numFmtId="3" fontId="8" fillId="0" borderId="31" xfId="46" applyNumberFormat="1" applyFont="1" applyBorder="1" applyAlignment="1" applyProtection="1">
      <alignment horizontal="right" vertical="top" wrapText="1" indent="1"/>
      <protection locked="0"/>
    </xf>
    <xf numFmtId="3" fontId="6" fillId="0" borderId="31" xfId="46" applyNumberFormat="1" applyFont="1" applyBorder="1" applyAlignment="1" applyProtection="1">
      <alignment horizontal="right" vertical="top" wrapText="1" indent="1"/>
      <protection locked="0"/>
    </xf>
    <xf numFmtId="3" fontId="6" fillId="0" borderId="103" xfId="46" applyNumberFormat="1" applyFont="1" applyBorder="1" applyAlignment="1" applyProtection="1">
      <alignment horizontal="right" vertical="top" wrapText="1" indent="1"/>
      <protection locked="0"/>
    </xf>
    <xf numFmtId="3" fontId="8" fillId="0" borderId="103" xfId="46" applyNumberFormat="1" applyFont="1" applyBorder="1" applyAlignment="1" applyProtection="1">
      <alignment horizontal="right" vertical="top" wrapText="1" indent="1"/>
      <protection locked="0"/>
    </xf>
    <xf numFmtId="3" fontId="8" fillId="0" borderId="104" xfId="46" applyNumberFormat="1" applyFont="1" applyBorder="1" applyAlignment="1" applyProtection="1">
      <alignment horizontal="right" vertical="top" wrapText="1" indent="1"/>
      <protection locked="0"/>
    </xf>
    <xf numFmtId="3" fontId="8" fillId="33" borderId="26" xfId="46" applyNumberFormat="1" applyFont="1" applyFill="1" applyBorder="1" applyAlignment="1">
      <alignment horizontal="right" vertical="center" indent="1"/>
      <protection/>
    </xf>
    <xf numFmtId="3" fontId="8" fillId="33" borderId="35" xfId="46" applyNumberFormat="1" applyFont="1" applyFill="1" applyBorder="1" applyAlignment="1">
      <alignment horizontal="right" vertical="center" indent="1"/>
      <protection/>
    </xf>
    <xf numFmtId="3" fontId="6" fillId="33" borderId="26" xfId="46" applyNumberFormat="1" applyFont="1" applyFill="1" applyBorder="1" applyAlignment="1">
      <alignment horizontal="right" vertical="center" indent="1"/>
      <protection/>
    </xf>
    <xf numFmtId="3" fontId="6" fillId="7" borderId="27" xfId="46" applyNumberFormat="1" applyFont="1" applyFill="1" applyBorder="1" applyAlignment="1">
      <alignment horizontal="right" vertical="center" indent="1"/>
      <protection/>
    </xf>
    <xf numFmtId="3" fontId="6" fillId="7" borderId="105" xfId="46" applyNumberFormat="1" applyFont="1" applyFill="1" applyBorder="1" applyAlignment="1">
      <alignment horizontal="right" vertical="center" indent="1"/>
      <protection/>
    </xf>
    <xf numFmtId="3" fontId="6" fillId="33" borderId="27" xfId="46" applyNumberFormat="1" applyFont="1" applyFill="1" applyBorder="1" applyAlignment="1">
      <alignment horizontal="right" vertical="center" indent="1"/>
      <protection/>
    </xf>
    <xf numFmtId="3" fontId="6" fillId="7" borderId="28" xfId="46" applyNumberFormat="1" applyFont="1" applyFill="1" applyBorder="1" applyAlignment="1">
      <alignment horizontal="right" vertical="center" indent="1"/>
      <protection/>
    </xf>
    <xf numFmtId="3" fontId="6" fillId="7" borderId="106" xfId="46" applyNumberFormat="1" applyFont="1" applyFill="1" applyBorder="1" applyAlignment="1">
      <alignment horizontal="right" vertical="center" indent="1"/>
      <protection/>
    </xf>
    <xf numFmtId="3" fontId="6" fillId="7" borderId="107" xfId="46" applyNumberFormat="1" applyFont="1" applyFill="1" applyBorder="1" applyAlignment="1">
      <alignment horizontal="right" vertical="center" indent="1"/>
      <protection/>
    </xf>
    <xf numFmtId="3" fontId="6" fillId="33" borderId="28" xfId="46" applyNumberFormat="1" applyFont="1" applyFill="1" applyBorder="1" applyAlignment="1">
      <alignment horizontal="right" vertical="center" indent="1"/>
      <protection/>
    </xf>
    <xf numFmtId="175" fontId="6" fillId="34" borderId="106" xfId="46" applyNumberFormat="1" applyFont="1" applyFill="1" applyBorder="1" applyAlignment="1">
      <alignment horizontal="right" vertical="center" indent="1"/>
      <protection/>
    </xf>
    <xf numFmtId="3" fontId="6" fillId="7" borderId="29" xfId="46" applyNumberFormat="1" applyFont="1" applyFill="1" applyBorder="1" applyAlignment="1">
      <alignment horizontal="right" vertical="center" indent="1"/>
      <protection/>
    </xf>
    <xf numFmtId="3" fontId="6" fillId="7" borderId="108" xfId="46" applyNumberFormat="1" applyFont="1" applyFill="1" applyBorder="1" applyAlignment="1">
      <alignment horizontal="right" vertical="center" indent="1"/>
      <protection/>
    </xf>
    <xf numFmtId="3" fontId="6" fillId="33" borderId="29" xfId="46" applyNumberFormat="1" applyFont="1" applyFill="1" applyBorder="1" applyAlignment="1">
      <alignment horizontal="right" vertical="center" indent="1"/>
      <protection/>
    </xf>
    <xf numFmtId="0" fontId="6" fillId="0" borderId="40" xfId="46" applyFont="1" applyBorder="1" applyAlignment="1" applyProtection="1">
      <alignment horizontal="right" vertical="center" indent="1"/>
      <protection locked="0"/>
    </xf>
    <xf numFmtId="0" fontId="6" fillId="0" borderId="109" xfId="46" applyFont="1" applyBorder="1" applyAlignment="1" applyProtection="1">
      <alignment horizontal="right" vertical="center" indent="1"/>
      <protection locked="0"/>
    </xf>
    <xf numFmtId="0" fontId="6" fillId="0" borderId="109" xfId="46" applyFont="1" applyBorder="1" applyAlignment="1">
      <alignment horizontal="right" vertical="center" indent="1"/>
      <protection/>
    </xf>
    <xf numFmtId="0" fontId="6" fillId="0" borderId="110" xfId="46" applyFont="1" applyBorder="1" applyAlignment="1">
      <alignment horizontal="right" vertical="center" indent="1"/>
      <protection/>
    </xf>
    <xf numFmtId="3" fontId="6" fillId="36" borderId="55" xfId="46" applyNumberFormat="1" applyFont="1" applyFill="1" applyBorder="1" applyAlignment="1" applyProtection="1">
      <alignment horizontal="right" vertical="center" indent="1"/>
      <protection locked="0"/>
    </xf>
    <xf numFmtId="3" fontId="6" fillId="36" borderId="35" xfId="46" applyNumberFormat="1" applyFont="1" applyFill="1" applyBorder="1" applyAlignment="1" applyProtection="1">
      <alignment horizontal="right" vertical="center" indent="1"/>
      <protection locked="0"/>
    </xf>
    <xf numFmtId="3" fontId="6" fillId="43" borderId="35" xfId="46" applyNumberFormat="1" applyFont="1" applyFill="1" applyBorder="1" applyAlignment="1">
      <alignment horizontal="right" vertical="center" indent="1"/>
      <protection/>
    </xf>
    <xf numFmtId="3" fontId="6" fillId="36" borderId="62" xfId="46" applyNumberFormat="1" applyFont="1" applyFill="1" applyBorder="1" applyAlignment="1" applyProtection="1">
      <alignment horizontal="right" vertical="center" indent="1"/>
      <protection locked="0"/>
    </xf>
    <xf numFmtId="3" fontId="6" fillId="36" borderId="111" xfId="46" applyNumberFormat="1" applyFont="1" applyFill="1" applyBorder="1" applyAlignment="1" applyProtection="1">
      <alignment horizontal="right" vertical="center" indent="1"/>
      <protection locked="0"/>
    </xf>
    <xf numFmtId="3" fontId="6" fillId="36" borderId="112" xfId="46" applyNumberFormat="1" applyFont="1" applyFill="1" applyBorder="1" applyAlignment="1" applyProtection="1">
      <alignment horizontal="right" vertical="center" indent="1"/>
      <protection locked="0"/>
    </xf>
    <xf numFmtId="3" fontId="6" fillId="43" borderId="36" xfId="46" applyNumberFormat="1" applyFont="1" applyFill="1" applyBorder="1" applyAlignment="1">
      <alignment horizontal="right" vertical="center" indent="1"/>
      <protection/>
    </xf>
    <xf numFmtId="3" fontId="6" fillId="36" borderId="113" xfId="46" applyNumberFormat="1" applyFont="1" applyFill="1" applyBorder="1" applyAlignment="1" applyProtection="1">
      <alignment horizontal="right" vertical="center" indent="1"/>
      <protection locked="0"/>
    </xf>
    <xf numFmtId="3" fontId="6" fillId="0" borderId="46" xfId="46" applyNumberFormat="1" applyFont="1" applyBorder="1" applyAlignment="1" applyProtection="1">
      <alignment horizontal="right" vertical="center" indent="1"/>
      <protection locked="0"/>
    </xf>
    <xf numFmtId="3" fontId="6" fillId="0" borderId="114" xfId="46" applyNumberFormat="1" applyFont="1" applyFill="1" applyBorder="1" applyAlignment="1">
      <alignment horizontal="right" vertical="center" indent="1"/>
      <protection/>
    </xf>
    <xf numFmtId="3" fontId="6" fillId="36" borderId="85" xfId="46" applyNumberFormat="1" applyFont="1" applyFill="1" applyBorder="1" applyAlignment="1" applyProtection="1">
      <alignment horizontal="right" vertical="center" indent="1"/>
      <protection locked="0"/>
    </xf>
    <xf numFmtId="3" fontId="6" fillId="36" borderId="36" xfId="46" applyNumberFormat="1" applyFont="1" applyFill="1" applyBorder="1" applyAlignment="1" applyProtection="1">
      <alignment horizontal="right" vertical="center" indent="1"/>
      <protection locked="0"/>
    </xf>
    <xf numFmtId="3" fontId="6" fillId="43" borderId="112" xfId="46" applyNumberFormat="1" applyFont="1" applyFill="1" applyBorder="1" applyAlignment="1">
      <alignment horizontal="right" vertical="center" indent="1"/>
      <protection/>
    </xf>
    <xf numFmtId="3" fontId="6" fillId="36" borderId="86" xfId="46" applyNumberFormat="1" applyFont="1" applyFill="1" applyBorder="1" applyAlignment="1" applyProtection="1">
      <alignment horizontal="right" vertical="center" indent="1"/>
      <protection locked="0"/>
    </xf>
    <xf numFmtId="3" fontId="6" fillId="0" borderId="115" xfId="46" applyNumberFormat="1" applyFont="1" applyBorder="1" applyAlignment="1" applyProtection="1">
      <alignment horizontal="right" vertical="center" indent="1"/>
      <protection locked="0"/>
    </xf>
    <xf numFmtId="3" fontId="6" fillId="0" borderId="22" xfId="46" applyNumberFormat="1" applyFont="1" applyBorder="1" applyAlignment="1" applyProtection="1">
      <alignment horizontal="right" vertical="center" indent="1"/>
      <protection locked="0"/>
    </xf>
    <xf numFmtId="3" fontId="6" fillId="0" borderId="108" xfId="46" applyNumberFormat="1" applyFont="1" applyFill="1" applyBorder="1" applyAlignment="1">
      <alignment horizontal="right" vertical="center" indent="1"/>
      <protection/>
    </xf>
    <xf numFmtId="3" fontId="6" fillId="0" borderId="23" xfId="46" applyNumberFormat="1" applyFont="1" applyBorder="1" applyAlignment="1" applyProtection="1">
      <alignment horizontal="right" vertical="center" indent="1"/>
      <protection locked="0"/>
    </xf>
    <xf numFmtId="3" fontId="8" fillId="38" borderId="49" xfId="46" applyNumberFormat="1" applyFont="1" applyFill="1" applyBorder="1" applyAlignment="1" applyProtection="1">
      <alignment horizontal="right" vertical="center" wrapText="1" indent="1"/>
      <protection locked="0"/>
    </xf>
    <xf numFmtId="175" fontId="8" fillId="38" borderId="84" xfId="46" applyNumberFormat="1" applyFont="1" applyFill="1" applyBorder="1" applyAlignment="1">
      <alignment horizontal="right" vertical="center" indent="1"/>
      <protection/>
    </xf>
    <xf numFmtId="175" fontId="6" fillId="34" borderId="35" xfId="46" applyNumberFormat="1" applyFont="1" applyFill="1" applyBorder="1" applyAlignment="1">
      <alignment horizontal="right" vertical="center" indent="1"/>
      <protection/>
    </xf>
    <xf numFmtId="3" fontId="6" fillId="0" borderId="31" xfId="46" applyNumberFormat="1" applyFont="1" applyBorder="1" applyAlignment="1" applyProtection="1">
      <alignment horizontal="right" vertical="center" indent="1"/>
      <protection locked="0"/>
    </xf>
    <xf numFmtId="3" fontId="8" fillId="38" borderId="32" xfId="46" applyNumberFormat="1" applyFont="1" applyFill="1" applyBorder="1" applyAlignment="1" applyProtection="1">
      <alignment horizontal="right" vertical="center" wrapText="1" indent="1"/>
      <protection locked="0"/>
    </xf>
    <xf numFmtId="175" fontId="8" fillId="38" borderId="35" xfId="46" applyNumberFormat="1" applyFont="1" applyFill="1" applyBorder="1" applyAlignment="1">
      <alignment horizontal="right" vertical="center" indent="1"/>
      <protection/>
    </xf>
    <xf numFmtId="175" fontId="8" fillId="38" borderId="34" xfId="46" applyNumberFormat="1" applyFont="1" applyFill="1" applyBorder="1" applyAlignment="1">
      <alignment horizontal="right" vertical="center" indent="1"/>
      <protection/>
    </xf>
    <xf numFmtId="175" fontId="6" fillId="34" borderId="36" xfId="46" applyNumberFormat="1" applyFont="1" applyFill="1" applyBorder="1" applyAlignment="1">
      <alignment horizontal="right" vertical="center" indent="1"/>
      <protection/>
    </xf>
    <xf numFmtId="3" fontId="8" fillId="0" borderId="12" xfId="46" applyNumberFormat="1" applyFont="1" applyFill="1" applyBorder="1" applyAlignment="1" applyProtection="1">
      <alignment horizontal="right" vertical="center" indent="1"/>
      <protection hidden="1"/>
    </xf>
    <xf numFmtId="175" fontId="8" fillId="34" borderId="13" xfId="46" applyNumberFormat="1" applyFont="1" applyFill="1" applyBorder="1" applyAlignment="1">
      <alignment horizontal="right" vertical="center" indent="1"/>
      <protection/>
    </xf>
    <xf numFmtId="3" fontId="6" fillId="38" borderId="94" xfId="46" applyNumberFormat="1" applyFont="1" applyFill="1" applyBorder="1" applyAlignment="1">
      <alignment horizontal="right" vertical="center" indent="1"/>
      <protection/>
    </xf>
    <xf numFmtId="3" fontId="6" fillId="38" borderId="44" xfId="46" applyNumberFormat="1" applyFont="1" applyFill="1" applyBorder="1" applyAlignment="1">
      <alignment horizontal="right" vertical="center" indent="1"/>
      <protection/>
    </xf>
    <xf numFmtId="3" fontId="6" fillId="38" borderId="45" xfId="46" applyNumberFormat="1" applyFont="1" applyFill="1" applyBorder="1" applyAlignment="1">
      <alignment horizontal="right" vertical="center" indent="1"/>
      <protection/>
    </xf>
    <xf numFmtId="3" fontId="6" fillId="38" borderId="116" xfId="46" applyNumberFormat="1" applyFont="1" applyFill="1" applyBorder="1" applyAlignment="1">
      <alignment horizontal="right" vertical="center" indent="1"/>
      <protection/>
    </xf>
    <xf numFmtId="3" fontId="77" fillId="0" borderId="0" xfId="0" applyNumberFormat="1" applyFont="1" applyAlignment="1">
      <alignment horizontal="right" vertical="center" indent="1"/>
    </xf>
    <xf numFmtId="3" fontId="6" fillId="33" borderId="20" xfId="46" applyNumberFormat="1" applyFont="1" applyFill="1" applyBorder="1" applyAlignment="1">
      <alignment horizontal="right" vertical="center" indent="1"/>
      <protection/>
    </xf>
    <xf numFmtId="3" fontId="6" fillId="33" borderId="35" xfId="46" applyNumberFormat="1" applyFont="1" applyFill="1" applyBorder="1" applyAlignment="1">
      <alignment horizontal="right" vertical="center" indent="1"/>
      <protection/>
    </xf>
    <xf numFmtId="3" fontId="6" fillId="33" borderId="76" xfId="46" applyNumberFormat="1" applyFont="1" applyFill="1" applyBorder="1" applyAlignment="1">
      <alignment horizontal="right" vertical="center" indent="1"/>
      <protection/>
    </xf>
    <xf numFmtId="3" fontId="6" fillId="33" borderId="55" xfId="46" applyNumberFormat="1" applyFont="1" applyFill="1" applyBorder="1" applyAlignment="1">
      <alignment horizontal="right" vertical="center" indent="1"/>
      <protection/>
    </xf>
    <xf numFmtId="3" fontId="6" fillId="33" borderId="62" xfId="46" applyNumberFormat="1" applyFont="1" applyFill="1" applyBorder="1" applyAlignment="1">
      <alignment horizontal="right" vertical="center" indent="1"/>
      <protection/>
    </xf>
    <xf numFmtId="3" fontId="6" fillId="0" borderId="20" xfId="46" applyNumberFormat="1" applyFont="1" applyFill="1" applyBorder="1" applyAlignment="1">
      <alignment horizontal="right" vertical="center" indent="1"/>
      <protection/>
    </xf>
    <xf numFmtId="3" fontId="6" fillId="0" borderId="35" xfId="46" applyNumberFormat="1" applyFont="1" applyFill="1" applyBorder="1" applyAlignment="1">
      <alignment horizontal="right" vertical="center" indent="1"/>
      <protection/>
    </xf>
    <xf numFmtId="3" fontId="6" fillId="0" borderId="76" xfId="46" applyNumberFormat="1" applyFont="1" applyFill="1" applyBorder="1" applyAlignment="1">
      <alignment horizontal="right" vertical="center" indent="1"/>
      <protection/>
    </xf>
    <xf numFmtId="3" fontId="6" fillId="0" borderId="55" xfId="46" applyNumberFormat="1" applyFont="1" applyFill="1" applyBorder="1" applyAlignment="1">
      <alignment horizontal="right" vertical="center" indent="1"/>
      <protection/>
    </xf>
    <xf numFmtId="3" fontId="6" fillId="0" borderId="62" xfId="46" applyNumberFormat="1" applyFont="1" applyFill="1" applyBorder="1" applyAlignment="1">
      <alignment horizontal="right" vertical="center" indent="1"/>
      <protection/>
    </xf>
    <xf numFmtId="3" fontId="75" fillId="0" borderId="0" xfId="0" applyNumberFormat="1" applyFont="1" applyAlignment="1">
      <alignment horizontal="right" vertical="center" indent="1"/>
    </xf>
    <xf numFmtId="3" fontId="6" fillId="0" borderId="21" xfId="46" applyNumberFormat="1" applyFont="1" applyFill="1" applyBorder="1" applyAlignment="1">
      <alignment horizontal="right" vertical="center" indent="1"/>
      <protection/>
    </xf>
    <xf numFmtId="3" fontId="6" fillId="0" borderId="36" xfId="46" applyNumberFormat="1" applyFont="1" applyFill="1" applyBorder="1" applyAlignment="1">
      <alignment horizontal="right" vertical="center" indent="1"/>
      <protection/>
    </xf>
    <xf numFmtId="3" fontId="6" fillId="0" borderId="117" xfId="46" applyNumberFormat="1" applyFont="1" applyFill="1" applyBorder="1" applyAlignment="1">
      <alignment horizontal="right" vertical="center" indent="1"/>
      <protection/>
    </xf>
    <xf numFmtId="3" fontId="6" fillId="0" borderId="85" xfId="46" applyNumberFormat="1" applyFont="1" applyFill="1" applyBorder="1" applyAlignment="1">
      <alignment horizontal="right" vertical="center" indent="1"/>
      <protection/>
    </xf>
    <xf numFmtId="3" fontId="6" fillId="0" borderId="86" xfId="46" applyNumberFormat="1" applyFont="1" applyFill="1" applyBorder="1" applyAlignment="1">
      <alignment horizontal="right" vertical="center" indent="1"/>
      <protection/>
    </xf>
    <xf numFmtId="3" fontId="6" fillId="38" borderId="20" xfId="46" applyNumberFormat="1" applyFont="1" applyFill="1" applyBorder="1" applyAlignment="1">
      <alignment horizontal="right" vertical="center" indent="1"/>
      <protection/>
    </xf>
    <xf numFmtId="3" fontId="6" fillId="38" borderId="35" xfId="46" applyNumberFormat="1" applyFont="1" applyFill="1" applyBorder="1" applyAlignment="1">
      <alignment horizontal="right" vertical="center" indent="1"/>
      <protection/>
    </xf>
    <xf numFmtId="3" fontId="6" fillId="38" borderId="76" xfId="46" applyNumberFormat="1" applyFont="1" applyFill="1" applyBorder="1" applyAlignment="1">
      <alignment horizontal="right" vertical="center" indent="1"/>
      <protection/>
    </xf>
    <xf numFmtId="3" fontId="6" fillId="38" borderId="55" xfId="46" applyNumberFormat="1" applyFont="1" applyFill="1" applyBorder="1" applyAlignment="1">
      <alignment horizontal="right" vertical="center" indent="1"/>
      <protection/>
    </xf>
    <xf numFmtId="3" fontId="6" fillId="38" borderId="62" xfId="46" applyNumberFormat="1" applyFont="1" applyFill="1" applyBorder="1" applyAlignment="1">
      <alignment horizontal="right" vertical="center" indent="1"/>
      <protection/>
    </xf>
    <xf numFmtId="3" fontId="6" fillId="38" borderId="11" xfId="46" applyNumberFormat="1" applyFont="1" applyFill="1" applyBorder="1" applyAlignment="1">
      <alignment horizontal="right" vertical="center" indent="1"/>
      <protection/>
    </xf>
    <xf numFmtId="3" fontId="6" fillId="38" borderId="12" xfId="46" applyNumberFormat="1" applyFont="1" applyFill="1" applyBorder="1" applyAlignment="1">
      <alignment horizontal="right" vertical="center" indent="1"/>
      <protection/>
    </xf>
    <xf numFmtId="3" fontId="6" fillId="38" borderId="13" xfId="46" applyNumberFormat="1" applyFont="1" applyFill="1" applyBorder="1" applyAlignment="1">
      <alignment horizontal="right" vertical="center" indent="1"/>
      <protection/>
    </xf>
    <xf numFmtId="3" fontId="12" fillId="0" borderId="48" xfId="49" applyNumberFormat="1" applyFont="1" applyBorder="1" applyAlignment="1">
      <alignment horizontal="right" vertical="center" indent="1"/>
      <protection/>
    </xf>
    <xf numFmtId="3" fontId="12" fillId="0" borderId="49" xfId="49" applyNumberFormat="1" applyFont="1" applyBorder="1" applyAlignment="1">
      <alignment horizontal="right" vertical="center" indent="1"/>
      <protection/>
    </xf>
    <xf numFmtId="3" fontId="6" fillId="0" borderId="49" xfId="46" applyNumberFormat="1" applyFont="1" applyFill="1" applyBorder="1" applyAlignment="1">
      <alignment horizontal="right" vertical="center" indent="1"/>
      <protection/>
    </xf>
    <xf numFmtId="3" fontId="6" fillId="0" borderId="84" xfId="46" applyNumberFormat="1" applyFont="1" applyFill="1" applyBorder="1" applyAlignment="1">
      <alignment horizontal="right" vertical="center" indent="1"/>
      <protection/>
    </xf>
    <xf numFmtId="3" fontId="12" fillId="0" borderId="0" xfId="49" applyNumberFormat="1" applyFont="1" applyAlignment="1">
      <alignment horizontal="right" vertical="center" indent="1"/>
      <protection/>
    </xf>
    <xf numFmtId="3" fontId="12" fillId="0" borderId="30" xfId="49" applyNumberFormat="1" applyFont="1" applyBorder="1" applyAlignment="1">
      <alignment horizontal="right" vertical="center" indent="1"/>
      <protection/>
    </xf>
    <xf numFmtId="3" fontId="12" fillId="0" borderId="32" xfId="49" applyNumberFormat="1" applyFont="1" applyBorder="1" applyAlignment="1">
      <alignment horizontal="right" vertical="center" indent="1"/>
      <protection/>
    </xf>
    <xf numFmtId="3" fontId="6" fillId="0" borderId="20" xfId="49" applyNumberFormat="1" applyFont="1" applyBorder="1" applyAlignment="1">
      <alignment horizontal="right" vertical="center" indent="1"/>
      <protection/>
    </xf>
    <xf numFmtId="3" fontId="6" fillId="0" borderId="35" xfId="49" applyNumberFormat="1" applyFont="1" applyBorder="1" applyAlignment="1">
      <alignment horizontal="right" vertical="center" indent="1"/>
      <protection/>
    </xf>
    <xf numFmtId="3" fontId="6" fillId="0" borderId="0" xfId="49" applyNumberFormat="1" applyFont="1" applyAlignment="1">
      <alignment horizontal="right" vertical="center" indent="1"/>
      <protection/>
    </xf>
    <xf numFmtId="3" fontId="6" fillId="0" borderId="21" xfId="49" applyNumberFormat="1" applyFont="1" applyBorder="1" applyAlignment="1">
      <alignment horizontal="right" vertical="center" indent="1"/>
      <protection/>
    </xf>
    <xf numFmtId="3" fontId="6" fillId="0" borderId="36" xfId="49" applyNumberFormat="1" applyFont="1" applyBorder="1" applyAlignment="1">
      <alignment horizontal="right" vertical="center" indent="1"/>
      <protection/>
    </xf>
    <xf numFmtId="3" fontId="6" fillId="0" borderId="47" xfId="49" applyNumberFormat="1" applyFont="1" applyBorder="1" applyAlignment="1">
      <alignment horizontal="right" vertical="center" indent="1"/>
      <protection/>
    </xf>
    <xf numFmtId="3" fontId="6" fillId="0" borderId="64" xfId="49" applyNumberFormat="1" applyFont="1" applyBorder="1" applyAlignment="1">
      <alignment horizontal="right" vertical="center" indent="1"/>
      <protection/>
    </xf>
    <xf numFmtId="3" fontId="22" fillId="0" borderId="0" xfId="49" applyNumberFormat="1" applyFont="1" applyAlignment="1">
      <alignment horizontal="right" vertical="center" indent="1"/>
      <protection/>
    </xf>
    <xf numFmtId="3" fontId="75" fillId="0" borderId="43" xfId="0" applyNumberFormat="1" applyFont="1" applyFill="1" applyBorder="1" applyAlignment="1">
      <alignment horizontal="right" vertical="center" indent="1"/>
    </xf>
    <xf numFmtId="3" fontId="77" fillId="0" borderId="55" xfId="0" applyNumberFormat="1" applyFont="1" applyBorder="1" applyAlignment="1">
      <alignment horizontal="right" vertical="center" indent="1"/>
    </xf>
    <xf numFmtId="3" fontId="77" fillId="0" borderId="35" xfId="0" applyNumberFormat="1" applyFont="1" applyBorder="1" applyAlignment="1">
      <alignment horizontal="right" vertical="center" indent="1"/>
    </xf>
    <xf numFmtId="3" fontId="77" fillId="0" borderId="43" xfId="0" applyNumberFormat="1" applyFont="1" applyFill="1" applyBorder="1" applyAlignment="1">
      <alignment horizontal="right" vertical="center" indent="1"/>
    </xf>
    <xf numFmtId="3" fontId="77" fillId="0" borderId="20" xfId="0" applyNumberFormat="1" applyFont="1" applyBorder="1" applyAlignment="1">
      <alignment horizontal="right" vertical="center" indent="1"/>
    </xf>
    <xf numFmtId="3" fontId="75" fillId="0" borderId="55" xfId="0" applyNumberFormat="1" applyFont="1" applyBorder="1" applyAlignment="1">
      <alignment horizontal="right" vertical="center" indent="1"/>
    </xf>
    <xf numFmtId="3" fontId="75" fillId="0" borderId="35" xfId="0" applyNumberFormat="1" applyFont="1" applyBorder="1" applyAlignment="1">
      <alignment horizontal="right" vertical="center" indent="1"/>
    </xf>
    <xf numFmtId="3" fontId="75" fillId="0" borderId="20" xfId="0" applyNumberFormat="1" applyFont="1" applyBorder="1" applyAlignment="1">
      <alignment horizontal="right" vertical="center" indent="1"/>
    </xf>
    <xf numFmtId="3" fontId="75" fillId="0" borderId="85" xfId="0" applyNumberFormat="1" applyFont="1" applyBorder="1" applyAlignment="1">
      <alignment horizontal="right" vertical="center" indent="1"/>
    </xf>
    <xf numFmtId="3" fontId="75" fillId="0" borderId="36" xfId="0" applyNumberFormat="1" applyFont="1" applyBorder="1" applyAlignment="1">
      <alignment horizontal="right" vertical="center" indent="1"/>
    </xf>
    <xf numFmtId="3" fontId="75" fillId="0" borderId="21" xfId="0" applyNumberFormat="1" applyFont="1" applyBorder="1" applyAlignment="1">
      <alignment horizontal="right" vertical="center" indent="1"/>
    </xf>
    <xf numFmtId="3" fontId="6" fillId="35" borderId="11" xfId="46" applyNumberFormat="1" applyFont="1" applyFill="1" applyBorder="1" applyAlignment="1">
      <alignment horizontal="right" vertical="center" indent="1"/>
      <protection/>
    </xf>
    <xf numFmtId="3" fontId="6" fillId="35" borderId="12" xfId="46" applyNumberFormat="1" applyFont="1" applyFill="1" applyBorder="1" applyAlignment="1">
      <alignment horizontal="right" vertical="center" indent="1"/>
      <protection/>
    </xf>
    <xf numFmtId="3" fontId="6" fillId="35" borderId="18" xfId="46" applyNumberFormat="1" applyFont="1" applyFill="1" applyBorder="1" applyAlignment="1">
      <alignment horizontal="right" vertical="center" indent="1"/>
      <protection/>
    </xf>
    <xf numFmtId="3" fontId="6" fillId="35" borderId="13" xfId="46"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75" xfId="46" applyNumberFormat="1" applyFont="1" applyFill="1" applyBorder="1" applyAlignment="1">
      <alignment horizontal="right" vertical="center" indent="1"/>
      <protection/>
    </xf>
    <xf numFmtId="3" fontId="6" fillId="13" borderId="118" xfId="46" applyNumberFormat="1" applyFont="1" applyFill="1" applyBorder="1" applyAlignment="1">
      <alignment horizontal="right" vertical="center" indent="1"/>
      <protection/>
    </xf>
    <xf numFmtId="3" fontId="6" fillId="13" borderId="119" xfId="46" applyNumberFormat="1" applyFont="1" applyFill="1" applyBorder="1" applyAlignment="1">
      <alignment horizontal="right" vertical="center" indent="1"/>
      <protection/>
    </xf>
    <xf numFmtId="3" fontId="6" fillId="35" borderId="69" xfId="46" applyNumberFormat="1" applyFont="1" applyFill="1" applyBorder="1" applyAlignment="1">
      <alignment horizontal="right" vertical="center" indent="1"/>
      <protection/>
    </xf>
    <xf numFmtId="3" fontId="6" fillId="35" borderId="120" xfId="46" applyNumberFormat="1" applyFont="1" applyFill="1" applyBorder="1" applyAlignment="1">
      <alignment horizontal="right" vertical="center" indent="1"/>
      <protection/>
    </xf>
    <xf numFmtId="3" fontId="6" fillId="35" borderId="121" xfId="46" applyNumberFormat="1" applyFont="1" applyFill="1" applyBorder="1" applyAlignment="1">
      <alignment horizontal="right" vertical="center" indent="1"/>
      <protection/>
    </xf>
    <xf numFmtId="3" fontId="6" fillId="7" borderId="69" xfId="46" applyNumberFormat="1" applyFont="1" applyFill="1" applyBorder="1" applyAlignment="1">
      <alignment horizontal="right" vertical="center" indent="1"/>
      <protection/>
    </xf>
    <xf numFmtId="3" fontId="6" fillId="7" borderId="120" xfId="46" applyNumberFormat="1" applyFont="1" applyFill="1" applyBorder="1" applyAlignment="1">
      <alignment horizontal="right" vertical="center" indent="1"/>
      <protection/>
    </xf>
    <xf numFmtId="3" fontId="6" fillId="7" borderId="121" xfId="46" applyNumberFormat="1" applyFont="1" applyFill="1" applyBorder="1" applyAlignment="1">
      <alignment horizontal="right" vertical="center" indent="1"/>
      <protection/>
    </xf>
    <xf numFmtId="3" fontId="6" fillId="36" borderId="69" xfId="46" applyNumberFormat="1" applyFont="1" applyFill="1" applyBorder="1" applyAlignment="1">
      <alignment horizontal="right" vertical="center" indent="1"/>
      <protection/>
    </xf>
    <xf numFmtId="3" fontId="6" fillId="36" borderId="120" xfId="46" applyNumberFormat="1" applyFont="1" applyFill="1" applyBorder="1" applyAlignment="1">
      <alignment horizontal="right" vertical="center" indent="1"/>
      <protection/>
    </xf>
    <xf numFmtId="3" fontId="6" fillId="36" borderId="121" xfId="46" applyNumberFormat="1" applyFont="1" applyFill="1" applyBorder="1" applyAlignment="1">
      <alignment horizontal="right" vertical="center" indent="1"/>
      <protection/>
    </xf>
    <xf numFmtId="3" fontId="6" fillId="0" borderId="69" xfId="46" applyNumberFormat="1" applyFont="1" applyFill="1" applyBorder="1" applyAlignment="1">
      <alignment horizontal="right" vertical="center" indent="1"/>
      <protection/>
    </xf>
    <xf numFmtId="3" fontId="6" fillId="0" borderId="120" xfId="46" applyNumberFormat="1" applyFont="1" applyFill="1" applyBorder="1" applyAlignment="1">
      <alignment horizontal="right" vertical="center" indent="1"/>
      <protection/>
    </xf>
    <xf numFmtId="3" fontId="6" fillId="0" borderId="121" xfId="46" applyNumberFormat="1" applyFont="1" applyFill="1" applyBorder="1" applyAlignment="1">
      <alignment horizontal="right" vertical="center" indent="1"/>
      <protection/>
    </xf>
    <xf numFmtId="3" fontId="6" fillId="0" borderId="73" xfId="46" applyNumberFormat="1" applyFont="1" applyFill="1" applyBorder="1" applyAlignment="1">
      <alignment horizontal="right" vertical="center" indent="1"/>
      <protection/>
    </xf>
    <xf numFmtId="3" fontId="6" fillId="0" borderId="122" xfId="46" applyNumberFormat="1" applyFont="1" applyFill="1" applyBorder="1" applyAlignment="1">
      <alignment horizontal="right" vertical="center" indent="1"/>
      <protection/>
    </xf>
    <xf numFmtId="3" fontId="6" fillId="0" borderId="123" xfId="46" applyNumberFormat="1" applyFont="1" applyFill="1" applyBorder="1" applyAlignment="1">
      <alignment horizontal="right" vertical="center" indent="1"/>
      <protection/>
    </xf>
    <xf numFmtId="3" fontId="6" fillId="13" borderId="69" xfId="46" applyNumberFormat="1" applyFont="1" applyFill="1" applyBorder="1" applyAlignment="1">
      <alignment horizontal="right" vertical="center" indent="1"/>
      <protection/>
    </xf>
    <xf numFmtId="3" fontId="6" fillId="13" borderId="120" xfId="46" applyNumberFormat="1" applyFont="1" applyFill="1" applyBorder="1" applyAlignment="1">
      <alignment horizontal="right" vertical="center" indent="1"/>
      <protection/>
    </xf>
    <xf numFmtId="3" fontId="6" fillId="13" borderId="121" xfId="46" applyNumberFormat="1" applyFont="1" applyFill="1" applyBorder="1" applyAlignment="1">
      <alignment horizontal="right" vertical="center" indent="1"/>
      <protection/>
    </xf>
    <xf numFmtId="0" fontId="76"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13" fillId="38" borderId="26" xfId="0" applyFont="1" applyFill="1" applyBorder="1" applyAlignment="1">
      <alignment horizontal="left" vertical="center"/>
    </xf>
    <xf numFmtId="0" fontId="13" fillId="33" borderId="26" xfId="0" applyFont="1" applyFill="1" applyBorder="1" applyAlignment="1">
      <alignment horizontal="left" vertical="center"/>
    </xf>
    <xf numFmtId="0" fontId="80" fillId="0" borderId="26" xfId="0" applyFont="1" applyBorder="1" applyAlignment="1">
      <alignment horizontal="right" vertical="center"/>
    </xf>
    <xf numFmtId="0" fontId="77" fillId="33" borderId="26" xfId="0" applyFont="1" applyFill="1" applyBorder="1" applyAlignment="1">
      <alignment horizontal="left" vertical="center"/>
    </xf>
    <xf numFmtId="0" fontId="6" fillId="0" borderId="49" xfId="46" applyFont="1" applyBorder="1" applyAlignment="1" applyProtection="1">
      <alignment horizontal="center" vertical="center" wrapText="1"/>
      <protection locked="0"/>
    </xf>
    <xf numFmtId="0" fontId="77" fillId="38" borderId="26" xfId="0" applyFont="1" applyFill="1" applyBorder="1" applyAlignment="1">
      <alignment horizontal="center" vertical="center"/>
    </xf>
    <xf numFmtId="0" fontId="75" fillId="0" borderId="35" xfId="0" applyFont="1" applyBorder="1" applyAlignment="1">
      <alignment horizontal="center" vertical="center"/>
    </xf>
    <xf numFmtId="0" fontId="77" fillId="38" borderId="35"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75"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20"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35" xfId="0" applyFont="1" applyBorder="1" applyAlignment="1" applyProtection="1">
      <alignment horizontal="center" vertical="center" wrapText="1" shrinkToFit="1"/>
      <protection locked="0"/>
    </xf>
    <xf numFmtId="0" fontId="12" fillId="0" borderId="47" xfId="0" applyFont="1" applyBorder="1" applyAlignment="1" applyProtection="1">
      <alignment horizontal="center" vertical="center" wrapText="1" shrinkToFit="1"/>
      <protection locked="0"/>
    </xf>
    <xf numFmtId="0" fontId="12" fillId="0" borderId="64" xfId="0" applyFont="1" applyBorder="1" applyAlignment="1" applyProtection="1">
      <alignment horizontal="center" vertical="center" wrapText="1" shrinkToFit="1"/>
      <protection locked="0"/>
    </xf>
    <xf numFmtId="0" fontId="12" fillId="0" borderId="64" xfId="0" applyFont="1" applyFill="1" applyBorder="1" applyAlignment="1" applyProtection="1">
      <alignment horizontal="center" vertical="center" wrapText="1" shrinkToFit="1"/>
      <protection locked="0"/>
    </xf>
    <xf numFmtId="0" fontId="12" fillId="0" borderId="124" xfId="0" applyFont="1" applyFill="1" applyBorder="1" applyAlignment="1" applyProtection="1">
      <alignment horizontal="center" vertical="center" wrapText="1" shrinkToFit="1"/>
      <protection locked="0"/>
    </xf>
    <xf numFmtId="0" fontId="12" fillId="0" borderId="65" xfId="0" applyFont="1" applyFill="1" applyBorder="1" applyAlignment="1" applyProtection="1">
      <alignment horizontal="center" vertical="center" wrapText="1" shrinkToFit="1"/>
      <protection locked="0"/>
    </xf>
    <xf numFmtId="0" fontId="12" fillId="0" borderId="47" xfId="0" applyFont="1" applyFill="1" applyBorder="1" applyAlignment="1" applyProtection="1">
      <alignment horizontal="center" vertical="center" wrapText="1" shrinkToFit="1"/>
      <protection locked="0"/>
    </xf>
    <xf numFmtId="3" fontId="77" fillId="0" borderId="0" xfId="0" applyNumberFormat="1" applyFont="1" applyAlignment="1" applyProtection="1">
      <alignment horizontal="right" vertical="center" indent="1"/>
      <protection locked="0"/>
    </xf>
    <xf numFmtId="0" fontId="77" fillId="0" borderId="0" xfId="0" applyFont="1" applyAlignment="1" applyProtection="1">
      <alignment vertical="center"/>
      <protection locked="0"/>
    </xf>
    <xf numFmtId="3" fontId="75" fillId="0" borderId="0" xfId="0" applyNumberFormat="1" applyFont="1" applyAlignment="1" applyProtection="1">
      <alignment horizontal="right" vertical="center" indent="1"/>
      <protection locked="0"/>
    </xf>
    <xf numFmtId="0" fontId="12" fillId="0" borderId="26" xfId="0" applyFont="1" applyFill="1" applyBorder="1" applyAlignment="1" applyProtection="1">
      <alignment horizontal="center" vertical="center"/>
      <protection locked="0"/>
    </xf>
    <xf numFmtId="3" fontId="6" fillId="0" borderId="35" xfId="46"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6" fillId="0" borderId="20" xfId="46" applyNumberFormat="1" applyFont="1" applyFill="1" applyBorder="1" applyAlignment="1" applyProtection="1">
      <alignment horizontal="right" vertical="center" indent="1"/>
      <protection locked="0"/>
    </xf>
    <xf numFmtId="0" fontId="12" fillId="0" borderId="125" xfId="0" applyFont="1" applyFill="1" applyBorder="1" applyAlignment="1" applyProtection="1">
      <alignment horizontal="center" vertical="center"/>
      <protection locked="0"/>
    </xf>
    <xf numFmtId="0" fontId="24" fillId="0" borderId="103" xfId="0" applyFont="1" applyFill="1" applyBorder="1" applyAlignment="1" applyProtection="1">
      <alignment horizontal="right" vertical="center"/>
      <protection locked="0"/>
    </xf>
    <xf numFmtId="0" fontId="77" fillId="0" borderId="0" xfId="0" applyFont="1" applyFill="1" applyAlignment="1" applyProtection="1">
      <alignment vertical="center"/>
      <protection locked="0"/>
    </xf>
    <xf numFmtId="0" fontId="13" fillId="0" borderId="26" xfId="0" applyFont="1" applyFill="1" applyBorder="1" applyAlignment="1" applyProtection="1">
      <alignment horizontal="left" vertical="center"/>
      <protection locked="0"/>
    </xf>
    <xf numFmtId="3" fontId="77" fillId="0" borderId="0" xfId="0" applyNumberFormat="1" applyFont="1" applyFill="1" applyAlignment="1" applyProtection="1">
      <alignment horizontal="right" vertical="center" indent="1"/>
      <protection locked="0"/>
    </xf>
    <xf numFmtId="0" fontId="75" fillId="0" borderId="47" xfId="0" applyFont="1" applyBorder="1" applyAlignment="1" applyProtection="1">
      <alignment horizontal="center" vertical="center"/>
      <protection locked="0"/>
    </xf>
    <xf numFmtId="0" fontId="75" fillId="38" borderId="11" xfId="0" applyFont="1" applyFill="1" applyBorder="1" applyAlignment="1" applyProtection="1">
      <alignment horizontal="center" vertical="center"/>
      <protection locked="0"/>
    </xf>
    <xf numFmtId="0" fontId="75" fillId="38" borderId="126" xfId="0" applyFont="1" applyFill="1" applyBorder="1" applyAlignment="1" applyProtection="1">
      <alignment horizontal="center" vertical="center"/>
      <protection locked="0"/>
    </xf>
    <xf numFmtId="0" fontId="21" fillId="38" borderId="127" xfId="0" applyFont="1" applyFill="1" applyBorder="1" applyAlignment="1" applyProtection="1">
      <alignment horizontal="left" vertical="center"/>
      <protection locked="0"/>
    </xf>
    <xf numFmtId="0" fontId="1" fillId="38" borderId="60"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75"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77" fillId="38" borderId="42" xfId="0" applyFont="1" applyFill="1" applyBorder="1" applyAlignment="1" applyProtection="1">
      <alignment horizontal="center" vertical="center"/>
      <protection/>
    </xf>
    <xf numFmtId="0" fontId="77" fillId="38" borderId="35" xfId="0" applyFont="1" applyFill="1" applyBorder="1" applyAlignment="1" applyProtection="1">
      <alignment horizontal="center" vertical="center"/>
      <protection/>
    </xf>
    <xf numFmtId="3" fontId="6" fillId="38" borderId="44" xfId="46" applyNumberFormat="1" applyFont="1" applyFill="1" applyBorder="1" applyAlignment="1" applyProtection="1">
      <alignment horizontal="right" vertical="center" indent="1"/>
      <protection/>
    </xf>
    <xf numFmtId="3" fontId="6" fillId="38" borderId="116" xfId="46" applyNumberFormat="1" applyFont="1" applyFill="1" applyBorder="1" applyAlignment="1" applyProtection="1">
      <alignment horizontal="right" vertical="center" indent="1"/>
      <protection/>
    </xf>
    <xf numFmtId="3" fontId="6" fillId="33" borderId="35" xfId="46" applyNumberFormat="1" applyFont="1" applyFill="1" applyBorder="1" applyAlignment="1" applyProtection="1">
      <alignment horizontal="right" vertical="center" indent="1"/>
      <protection/>
    </xf>
    <xf numFmtId="3" fontId="6" fillId="33" borderId="62" xfId="46" applyNumberFormat="1" applyFont="1" applyFill="1" applyBorder="1" applyAlignment="1" applyProtection="1">
      <alignment horizontal="right" vertical="center" indent="1"/>
      <protection/>
    </xf>
    <xf numFmtId="3" fontId="6" fillId="0" borderId="35" xfId="46" applyNumberFormat="1" applyFont="1" applyFill="1" applyBorder="1" applyAlignment="1" applyProtection="1">
      <alignment horizontal="right" vertical="center" indent="1"/>
      <protection/>
    </xf>
    <xf numFmtId="3" fontId="6" fillId="38" borderId="35" xfId="46" applyNumberFormat="1" applyFont="1" applyFill="1" applyBorder="1" applyAlignment="1" applyProtection="1">
      <alignment horizontal="right" vertical="center" indent="1"/>
      <protection/>
    </xf>
    <xf numFmtId="3" fontId="6" fillId="38" borderId="12" xfId="46" applyNumberFormat="1" applyFont="1" applyFill="1" applyBorder="1" applyAlignment="1" applyProtection="1">
      <alignment horizontal="right" vertical="center" indent="1"/>
      <protection/>
    </xf>
    <xf numFmtId="3" fontId="6" fillId="38" borderId="13" xfId="46" applyNumberFormat="1" applyFont="1" applyFill="1" applyBorder="1" applyAlignment="1" applyProtection="1">
      <alignment horizontal="right" vertical="center" indent="1"/>
      <protection/>
    </xf>
    <xf numFmtId="3" fontId="6" fillId="0" borderId="62" xfId="46" applyNumberFormat="1" applyFont="1" applyFill="1" applyBorder="1" applyAlignment="1" applyProtection="1">
      <alignment horizontal="right" vertical="center" indent="1"/>
      <protection/>
    </xf>
    <xf numFmtId="3" fontId="6" fillId="38" borderId="62" xfId="46" applyNumberFormat="1" applyFont="1" applyFill="1" applyBorder="1" applyAlignment="1" applyProtection="1">
      <alignment horizontal="right" vertical="center" indent="1"/>
      <protection/>
    </xf>
    <xf numFmtId="3" fontId="6" fillId="38" borderId="94" xfId="46" applyNumberFormat="1" applyFont="1" applyFill="1" applyBorder="1" applyAlignment="1" applyProtection="1">
      <alignment horizontal="right" vertical="center" indent="1"/>
      <protection/>
    </xf>
    <xf numFmtId="3" fontId="6" fillId="33" borderId="20" xfId="46" applyNumberFormat="1" applyFont="1" applyFill="1" applyBorder="1" applyAlignment="1" applyProtection="1">
      <alignment horizontal="right" vertical="center" indent="1"/>
      <protection/>
    </xf>
    <xf numFmtId="3" fontId="6" fillId="38" borderId="11" xfId="46" applyNumberFormat="1" applyFont="1" applyFill="1" applyBorder="1" applyAlignment="1" applyProtection="1">
      <alignment horizontal="right" vertical="center" indent="1"/>
      <protection/>
    </xf>
    <xf numFmtId="3" fontId="6" fillId="38" borderId="20" xfId="46" applyNumberFormat="1" applyFont="1" applyFill="1" applyBorder="1" applyAlignment="1" applyProtection="1">
      <alignment horizontal="right" vertical="center" indent="1"/>
      <protection/>
    </xf>
    <xf numFmtId="0" fontId="77" fillId="38" borderId="20" xfId="0" applyFont="1" applyFill="1" applyBorder="1" applyAlignment="1" applyProtection="1">
      <alignment horizontal="center" vertical="center"/>
      <protection/>
    </xf>
    <xf numFmtId="0" fontId="77" fillId="38" borderId="0" xfId="0" applyFont="1" applyFill="1" applyBorder="1" applyAlignment="1" applyProtection="1">
      <alignment horizontal="center" vertical="center"/>
      <protection/>
    </xf>
    <xf numFmtId="0" fontId="77" fillId="38" borderId="82" xfId="0" applyFont="1" applyFill="1" applyBorder="1" applyAlignment="1" applyProtection="1">
      <alignment horizontal="center" vertical="center"/>
      <protection/>
    </xf>
    <xf numFmtId="0" fontId="75" fillId="33" borderId="20" xfId="0" applyFont="1" applyFill="1" applyBorder="1" applyAlignment="1" applyProtection="1">
      <alignment horizontal="center" vertical="center"/>
      <protection/>
    </xf>
    <xf numFmtId="0" fontId="75" fillId="0" borderId="20" xfId="0" applyFont="1" applyBorder="1" applyAlignment="1" applyProtection="1">
      <alignment horizontal="center" vertical="center"/>
      <protection/>
    </xf>
    <xf numFmtId="0" fontId="77" fillId="33" borderId="35" xfId="0" applyFont="1" applyFill="1" applyBorder="1" applyAlignment="1" applyProtection="1">
      <alignment horizontal="center" vertical="center"/>
      <protection/>
    </xf>
    <xf numFmtId="0" fontId="77" fillId="0" borderId="35" xfId="0" applyFont="1" applyBorder="1" applyAlignment="1" applyProtection="1">
      <alignment horizontal="center" vertical="center"/>
      <protection/>
    </xf>
    <xf numFmtId="0" fontId="77" fillId="0" borderId="36" xfId="0" applyFont="1" applyBorder="1" applyAlignment="1" applyProtection="1">
      <alignment horizontal="center" vertical="center"/>
      <protection/>
    </xf>
    <xf numFmtId="0" fontId="77" fillId="36" borderId="26" xfId="0" applyFont="1" applyFill="1" applyBorder="1" applyAlignment="1">
      <alignment horizontal="center" vertical="center"/>
    </xf>
    <xf numFmtId="0" fontId="77" fillId="0" borderId="26" xfId="0" applyFont="1" applyBorder="1" applyAlignment="1">
      <alignment horizontal="center" vertical="center"/>
    </xf>
    <xf numFmtId="0" fontId="77" fillId="0" borderId="125" xfId="0" applyFont="1" applyBorder="1" applyAlignment="1">
      <alignment horizontal="center" vertical="center"/>
    </xf>
    <xf numFmtId="0" fontId="77" fillId="33" borderId="26" xfId="0" applyFont="1" applyFill="1" applyBorder="1" applyAlignment="1">
      <alignment horizontal="center" vertical="center"/>
    </xf>
    <xf numFmtId="0" fontId="77" fillId="33" borderId="128" xfId="0" applyFont="1" applyFill="1" applyBorder="1" applyAlignment="1">
      <alignment horizontal="center" vertical="center"/>
    </xf>
    <xf numFmtId="0" fontId="75" fillId="35" borderId="87" xfId="0" applyFont="1" applyFill="1" applyBorder="1" applyAlignment="1">
      <alignment horizontal="center" vertical="center"/>
    </xf>
    <xf numFmtId="0" fontId="12" fillId="0" borderId="83" xfId="49" applyFont="1" applyBorder="1" applyAlignment="1">
      <alignment horizontal="center" vertical="center"/>
      <protection/>
    </xf>
    <xf numFmtId="0" fontId="6" fillId="0" borderId="46" xfId="49" applyFont="1" applyBorder="1" applyAlignment="1">
      <alignment horizontal="center" vertical="center"/>
      <protection/>
    </xf>
    <xf numFmtId="0" fontId="6" fillId="0" borderId="55" xfId="49" applyFont="1" applyBorder="1" applyAlignment="1">
      <alignment horizontal="center" vertical="center"/>
      <protection/>
    </xf>
    <xf numFmtId="0" fontId="6" fillId="0" borderId="85" xfId="49" applyFont="1" applyBorder="1" applyAlignment="1">
      <alignment horizontal="center" vertical="center"/>
      <protection/>
    </xf>
    <xf numFmtId="0" fontId="14" fillId="38" borderId="12" xfId="49" applyFont="1" applyFill="1" applyBorder="1" applyAlignment="1">
      <alignment horizontal="center" vertical="center"/>
      <protection/>
    </xf>
    <xf numFmtId="0" fontId="77" fillId="38" borderId="30" xfId="0" applyFont="1" applyFill="1" applyBorder="1" applyAlignment="1">
      <alignment horizontal="center" vertical="center"/>
    </xf>
    <xf numFmtId="3" fontId="6" fillId="38" borderId="129" xfId="46" applyNumberFormat="1" applyFont="1" applyFill="1" applyBorder="1" applyAlignment="1">
      <alignment horizontal="right" vertical="center" indent="1"/>
      <protection/>
    </xf>
    <xf numFmtId="3" fontId="6" fillId="38" borderId="42" xfId="46" applyNumberFormat="1" applyFont="1" applyFill="1" applyBorder="1" applyAlignment="1">
      <alignment horizontal="right" vertical="center" indent="1"/>
      <protection/>
    </xf>
    <xf numFmtId="3" fontId="6" fillId="38" borderId="130" xfId="46" applyNumberFormat="1" applyFont="1" applyFill="1" applyBorder="1" applyAlignment="1">
      <alignment horizontal="right" vertical="center" indent="1"/>
      <protection/>
    </xf>
    <xf numFmtId="3" fontId="6" fillId="38" borderId="93" xfId="46" applyNumberFormat="1" applyFont="1" applyFill="1" applyBorder="1" applyAlignment="1">
      <alignment horizontal="right" vertical="center" indent="1"/>
      <protection/>
    </xf>
    <xf numFmtId="3" fontId="6" fillId="38" borderId="131" xfId="46" applyNumberFormat="1" applyFont="1" applyFill="1" applyBorder="1" applyAlignment="1">
      <alignment horizontal="right" vertical="center" indent="1"/>
      <protection/>
    </xf>
    <xf numFmtId="3" fontId="6" fillId="38" borderId="48" xfId="46" applyNumberFormat="1" applyFont="1" applyFill="1" applyBorder="1" applyAlignment="1">
      <alignment horizontal="right" vertical="center" indent="1"/>
      <protection/>
    </xf>
    <xf numFmtId="3" fontId="6" fillId="38" borderId="49" xfId="46" applyNumberFormat="1" applyFont="1" applyFill="1" applyBorder="1" applyAlignment="1">
      <alignment horizontal="right" vertical="center" indent="1"/>
      <protection/>
    </xf>
    <xf numFmtId="3" fontId="6" fillId="38" borderId="132" xfId="46" applyNumberFormat="1" applyFont="1" applyFill="1" applyBorder="1" applyAlignment="1">
      <alignment horizontal="right" vertical="center" indent="1"/>
      <protection/>
    </xf>
    <xf numFmtId="3" fontId="6" fillId="38" borderId="83" xfId="46" applyNumberFormat="1" applyFont="1" applyFill="1" applyBorder="1" applyAlignment="1">
      <alignment horizontal="right" vertical="center" indent="1"/>
      <protection/>
    </xf>
    <xf numFmtId="3" fontId="6" fillId="38" borderId="84" xfId="46" applyNumberFormat="1" applyFont="1" applyFill="1" applyBorder="1" applyAlignment="1">
      <alignment horizontal="right" vertical="center" indent="1"/>
      <protection/>
    </xf>
    <xf numFmtId="0" fontId="77" fillId="38" borderId="79" xfId="0" applyFont="1" applyFill="1" applyBorder="1" applyAlignment="1">
      <alignment horizontal="center" vertical="center"/>
    </xf>
    <xf numFmtId="0" fontId="75" fillId="38" borderId="50" xfId="0" applyFont="1" applyFill="1" applyBorder="1" applyAlignment="1">
      <alignment horizontal="center" vertical="center"/>
    </xf>
    <xf numFmtId="0" fontId="77" fillId="38" borderId="133" xfId="0" applyFont="1" applyFill="1" applyBorder="1" applyAlignment="1">
      <alignment vertical="center"/>
    </xf>
    <xf numFmtId="3" fontId="6" fillId="38" borderId="50" xfId="46" applyNumberFormat="1" applyFont="1" applyFill="1" applyBorder="1" applyAlignment="1">
      <alignment horizontal="right" vertical="center" indent="1"/>
      <protection/>
    </xf>
    <xf numFmtId="3" fontId="6" fillId="38" borderId="22" xfId="46" applyNumberFormat="1" applyFont="1" applyFill="1" applyBorder="1" applyAlignment="1">
      <alignment horizontal="right" vertical="center" indent="1"/>
      <protection/>
    </xf>
    <xf numFmtId="3" fontId="6" fillId="38" borderId="134" xfId="46" applyNumberFormat="1" applyFont="1" applyFill="1" applyBorder="1" applyAlignment="1">
      <alignment horizontal="right" vertical="center" indent="1"/>
      <protection/>
    </xf>
    <xf numFmtId="3" fontId="6" fillId="38" borderId="115" xfId="46" applyNumberFormat="1" applyFont="1" applyFill="1" applyBorder="1" applyAlignment="1">
      <alignment horizontal="right" vertical="center" indent="1"/>
      <protection/>
    </xf>
    <xf numFmtId="3" fontId="6" fillId="38" borderId="23" xfId="46" applyNumberFormat="1" applyFont="1" applyFill="1" applyBorder="1" applyAlignment="1">
      <alignment horizontal="right" vertical="center" indent="1"/>
      <protection/>
    </xf>
    <xf numFmtId="0" fontId="75" fillId="38" borderId="48" xfId="0" applyFont="1" applyFill="1" applyBorder="1" applyAlignment="1">
      <alignment horizontal="center" vertical="center"/>
    </xf>
    <xf numFmtId="0" fontId="77" fillId="38" borderId="81" xfId="0" applyFont="1" applyFill="1" applyBorder="1" applyAlignment="1">
      <alignment vertical="center"/>
    </xf>
    <xf numFmtId="0" fontId="75" fillId="0" borderId="26" xfId="0" applyFont="1" applyBorder="1" applyAlignment="1">
      <alignment horizontal="left" vertical="center" indent="3"/>
    </xf>
    <xf numFmtId="0" fontId="77" fillId="38" borderId="99" xfId="0" applyFont="1" applyFill="1" applyBorder="1" applyAlignment="1">
      <alignment horizontal="center" vertical="center"/>
    </xf>
    <xf numFmtId="0" fontId="77" fillId="33" borderId="35" xfId="0" applyFont="1" applyFill="1" applyBorder="1" applyAlignment="1">
      <alignment horizontal="center" vertical="center"/>
    </xf>
    <xf numFmtId="0" fontId="75" fillId="38" borderId="49" xfId="0" applyFont="1" applyFill="1" applyBorder="1" applyAlignment="1">
      <alignment horizontal="center" vertical="center"/>
    </xf>
    <xf numFmtId="0" fontId="75" fillId="38" borderId="22" xfId="0" applyFont="1" applyFill="1" applyBorder="1" applyAlignment="1">
      <alignment horizontal="center" vertical="center"/>
    </xf>
    <xf numFmtId="0" fontId="77" fillId="38" borderId="132" xfId="0" applyFont="1" applyFill="1" applyBorder="1" applyAlignment="1">
      <alignment horizontal="left" vertical="center"/>
    </xf>
    <xf numFmtId="0" fontId="75" fillId="0" borderId="0" xfId="0" applyFont="1" applyAlignment="1">
      <alignment horizontal="center" vertical="center"/>
    </xf>
    <xf numFmtId="0" fontId="6" fillId="0" borderId="49" xfId="46" applyFont="1" applyFill="1" applyBorder="1" applyAlignment="1" applyProtection="1">
      <alignment horizontal="center" vertical="center" wrapText="1"/>
      <protection locked="0"/>
    </xf>
    <xf numFmtId="0" fontId="6" fillId="0" borderId="84" xfId="46" applyFont="1" applyBorder="1" applyAlignment="1" applyProtection="1">
      <alignment horizontal="center" vertical="center" wrapText="1"/>
      <protection locked="0"/>
    </xf>
    <xf numFmtId="0" fontId="77" fillId="38" borderId="128" xfId="0" applyFont="1" applyFill="1" applyBorder="1" applyAlignment="1">
      <alignment horizontal="left" vertical="center"/>
    </xf>
    <xf numFmtId="0" fontId="77" fillId="38" borderId="132" xfId="0" applyFont="1" applyFill="1" applyBorder="1" applyAlignment="1">
      <alignment vertical="center"/>
    </xf>
    <xf numFmtId="0" fontId="6" fillId="0" borderId="0" xfId="47" applyFont="1" applyBorder="1" applyAlignment="1" applyProtection="1">
      <alignment vertical="center"/>
      <protection locked="0"/>
    </xf>
    <xf numFmtId="0" fontId="20" fillId="0" borderId="0" xfId="47" applyFont="1" applyBorder="1" applyAlignment="1" applyProtection="1">
      <alignment vertical="center"/>
      <protection locked="0"/>
    </xf>
    <xf numFmtId="3" fontId="6" fillId="0" borderId="35" xfId="47" applyNumberFormat="1" applyFont="1" applyBorder="1" applyAlignment="1" applyProtection="1">
      <alignment horizontal="center" vertical="center" wrapText="1"/>
      <protection locked="0"/>
    </xf>
    <xf numFmtId="3" fontId="6" fillId="0" borderId="62" xfId="47" applyNumberFormat="1" applyFont="1" applyBorder="1" applyAlignment="1" applyProtection="1">
      <alignment horizontal="center" vertical="center" wrapText="1"/>
      <protection locked="0"/>
    </xf>
    <xf numFmtId="3" fontId="6" fillId="0" borderId="64" xfId="47" applyNumberFormat="1" applyFont="1" applyBorder="1" applyAlignment="1" applyProtection="1">
      <alignment horizontal="center" vertical="center" wrapText="1"/>
      <protection locked="0"/>
    </xf>
    <xf numFmtId="3" fontId="6" fillId="0" borderId="65" xfId="47"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6" fillId="0" borderId="0" xfId="47" applyFont="1" applyBorder="1" applyAlignment="1" applyProtection="1">
      <alignment vertical="center" wrapText="1"/>
      <protection locked="0"/>
    </xf>
    <xf numFmtId="49" fontId="6" fillId="0" borderId="0" xfId="47" applyNumberFormat="1" applyFont="1" applyBorder="1" applyAlignment="1" applyProtection="1">
      <alignment horizontal="center" vertical="center" wrapText="1"/>
      <protection locked="0"/>
    </xf>
    <xf numFmtId="3" fontId="6" fillId="0" borderId="0" xfId="47" applyNumberFormat="1" applyFont="1" applyBorder="1" applyAlignment="1" applyProtection="1">
      <alignment vertical="center"/>
      <protection locked="0"/>
    </xf>
    <xf numFmtId="0" fontId="9" fillId="0" borderId="0" xfId="47" applyFont="1" applyBorder="1" applyAlignment="1" applyProtection="1">
      <alignment vertical="center"/>
      <protection locked="0"/>
    </xf>
    <xf numFmtId="49" fontId="6" fillId="0" borderId="0" xfId="47" applyNumberFormat="1" applyFont="1" applyBorder="1" applyAlignment="1" applyProtection="1">
      <alignment vertical="center" wrapText="1"/>
      <protection locked="0"/>
    </xf>
    <xf numFmtId="49" fontId="6" fillId="0" borderId="0" xfId="47" applyNumberFormat="1" applyFont="1" applyBorder="1" applyAlignment="1" applyProtection="1">
      <alignment vertical="center"/>
      <protection locked="0"/>
    </xf>
    <xf numFmtId="0" fontId="6" fillId="0" borderId="0" xfId="47" applyFont="1" applyFill="1" applyBorder="1" applyAlignment="1" applyProtection="1">
      <alignment vertical="center"/>
      <protection locked="0"/>
    </xf>
    <xf numFmtId="3" fontId="25" fillId="0" borderId="32" xfId="47" applyNumberFormat="1" applyFont="1" applyBorder="1" applyAlignment="1" applyProtection="1">
      <alignment horizontal="center" vertical="center" wrapText="1"/>
      <protection/>
    </xf>
    <xf numFmtId="3" fontId="25" fillId="0" borderId="34" xfId="47" applyNumberFormat="1" applyFont="1" applyBorder="1" applyAlignment="1" applyProtection="1">
      <alignment horizontal="center" vertical="center" wrapText="1"/>
      <protection/>
    </xf>
    <xf numFmtId="3" fontId="25" fillId="0" borderId="35" xfId="47" applyNumberFormat="1" applyFont="1" applyBorder="1" applyAlignment="1" applyProtection="1">
      <alignment horizontal="center" vertical="center" wrapText="1"/>
      <protection/>
    </xf>
    <xf numFmtId="3" fontId="25" fillId="0" borderId="62" xfId="47" applyNumberFormat="1" applyFont="1" applyBorder="1" applyAlignment="1" applyProtection="1">
      <alignment horizontal="center" vertical="center" wrapText="1"/>
      <protection/>
    </xf>
    <xf numFmtId="3" fontId="25" fillId="0" borderId="49" xfId="47" applyNumberFormat="1" applyFont="1" applyBorder="1" applyAlignment="1" applyProtection="1">
      <alignment horizontal="center" vertical="center" wrapText="1"/>
      <protection/>
    </xf>
    <xf numFmtId="3" fontId="25" fillId="0" borderId="84" xfId="47" applyNumberFormat="1" applyFont="1" applyBorder="1" applyAlignment="1" applyProtection="1">
      <alignment horizontal="center" vertical="center" wrapText="1"/>
      <protection/>
    </xf>
    <xf numFmtId="3" fontId="25" fillId="0" borderId="63" xfId="47" applyNumberFormat="1" applyFont="1" applyBorder="1" applyAlignment="1" applyProtection="1">
      <alignment horizontal="center" vertical="center" wrapText="1"/>
      <protection/>
    </xf>
    <xf numFmtId="3" fontId="25" fillId="0" borderId="65" xfId="47" applyNumberFormat="1" applyFont="1" applyBorder="1" applyAlignment="1" applyProtection="1">
      <alignment horizontal="center" vertical="center" wrapText="1"/>
      <protection/>
    </xf>
    <xf numFmtId="3" fontId="25" fillId="0" borderId="64" xfId="47" applyNumberFormat="1" applyFont="1" applyBorder="1" applyAlignment="1" applyProtection="1">
      <alignment horizontal="center" vertical="center" wrapText="1"/>
      <protection/>
    </xf>
    <xf numFmtId="0" fontId="6" fillId="0" borderId="39" xfId="47" applyFont="1" applyBorder="1" applyAlignment="1" applyProtection="1">
      <alignment vertical="center" wrapText="1"/>
      <protection/>
    </xf>
    <xf numFmtId="3" fontId="6" fillId="0" borderId="35" xfId="47" applyNumberFormat="1" applyFont="1" applyBorder="1" applyAlignment="1" applyProtection="1">
      <alignment horizontal="center" vertical="center" wrapText="1"/>
      <protection/>
    </xf>
    <xf numFmtId="3" fontId="6" fillId="0" borderId="62" xfId="47" applyNumberFormat="1" applyFont="1" applyBorder="1" applyAlignment="1" applyProtection="1">
      <alignment horizontal="center" vertical="center" wrapText="1"/>
      <protection/>
    </xf>
    <xf numFmtId="0" fontId="8" fillId="0" borderId="135" xfId="47" applyFont="1" applyBorder="1" applyAlignment="1" applyProtection="1">
      <alignment vertical="center"/>
      <protection/>
    </xf>
    <xf numFmtId="49" fontId="11" fillId="0" borderId="11" xfId="47" applyNumberFormat="1" applyFont="1" applyBorder="1" applyAlignment="1" applyProtection="1">
      <alignment horizontal="center" vertical="center" wrapText="1"/>
      <protection/>
    </xf>
    <xf numFmtId="49" fontId="11" fillId="0" borderId="12" xfId="47" applyNumberFormat="1" applyFont="1" applyBorder="1" applyAlignment="1" applyProtection="1">
      <alignment horizontal="center" vertical="center" wrapText="1"/>
      <protection/>
    </xf>
    <xf numFmtId="3" fontId="8" fillId="0" borderId="12" xfId="47" applyNumberFormat="1" applyFont="1" applyBorder="1" applyAlignment="1" applyProtection="1">
      <alignment horizontal="center" vertical="center" wrapText="1"/>
      <protection/>
    </xf>
    <xf numFmtId="3" fontId="8" fillId="0" borderId="13" xfId="47" applyNumberFormat="1" applyFont="1" applyBorder="1" applyAlignment="1" applyProtection="1">
      <alignment horizontal="center" vertical="center" wrapText="1"/>
      <protection/>
    </xf>
    <xf numFmtId="0" fontId="8" fillId="0" borderId="19" xfId="47" applyFont="1" applyBorder="1" applyAlignment="1" applyProtection="1">
      <alignment vertical="center" wrapText="1"/>
      <protection/>
    </xf>
    <xf numFmtId="3" fontId="8" fillId="0" borderId="49" xfId="47" applyNumberFormat="1" applyFont="1" applyBorder="1" applyAlignment="1" applyProtection="1">
      <alignment horizontal="center" vertical="center" wrapText="1"/>
      <protection/>
    </xf>
    <xf numFmtId="3" fontId="8" fillId="0" borderId="84" xfId="47" applyNumberFormat="1" applyFont="1" applyBorder="1" applyAlignment="1" applyProtection="1">
      <alignment horizontal="center" vertical="center" wrapText="1"/>
      <protection/>
    </xf>
    <xf numFmtId="49" fontId="6" fillId="0" borderId="55" xfId="47" applyNumberFormat="1" applyFont="1" applyBorder="1" applyAlignment="1" applyProtection="1">
      <alignment horizontal="center" vertical="center" wrapText="1"/>
      <protection/>
    </xf>
    <xf numFmtId="49" fontId="6" fillId="0" borderId="35" xfId="47" applyNumberFormat="1" applyFont="1" applyBorder="1" applyAlignment="1" applyProtection="1">
      <alignment horizontal="center" vertical="center" wrapText="1"/>
      <protection/>
    </xf>
    <xf numFmtId="0" fontId="6" fillId="0" borderId="39" xfId="47" applyFont="1" applyBorder="1" applyAlignment="1" applyProtection="1">
      <alignment horizontal="left" vertical="center" wrapText="1"/>
      <protection/>
    </xf>
    <xf numFmtId="0" fontId="6" fillId="0" borderId="136" xfId="47" applyFont="1" applyBorder="1" applyAlignment="1" applyProtection="1">
      <alignment vertical="center" wrapText="1"/>
      <protection/>
    </xf>
    <xf numFmtId="49" fontId="6" fillId="0" borderId="63" xfId="47" applyNumberFormat="1" applyFont="1" applyBorder="1" applyAlignment="1" applyProtection="1">
      <alignment horizontal="center" vertical="center" wrapText="1"/>
      <protection/>
    </xf>
    <xf numFmtId="0" fontId="6" fillId="0" borderId="38" xfId="47" applyFont="1" applyBorder="1" applyAlignment="1" applyProtection="1">
      <alignment horizontal="left" vertical="center" wrapText="1"/>
      <protection/>
    </xf>
    <xf numFmtId="49" fontId="6" fillId="0" borderId="48" xfId="47" applyNumberFormat="1" applyFont="1" applyBorder="1" applyAlignment="1" applyProtection="1">
      <alignment horizontal="center" vertical="center" wrapText="1"/>
      <protection/>
    </xf>
    <xf numFmtId="49" fontId="6" fillId="0" borderId="49" xfId="47" applyNumberFormat="1" applyFont="1" applyBorder="1" applyAlignment="1" applyProtection="1">
      <alignment horizontal="center" vertical="center" wrapText="1"/>
      <protection/>
    </xf>
    <xf numFmtId="0" fontId="6" fillId="0" borderId="39" xfId="47" applyFont="1" applyFill="1" applyBorder="1" applyAlignment="1" applyProtection="1">
      <alignment vertical="center" wrapText="1"/>
      <protection/>
    </xf>
    <xf numFmtId="49" fontId="6" fillId="37" borderId="55" xfId="47" applyNumberFormat="1" applyFont="1" applyFill="1" applyBorder="1" applyAlignment="1" applyProtection="1">
      <alignment horizontal="center" vertical="center" wrapText="1"/>
      <protection/>
    </xf>
    <xf numFmtId="0" fontId="8" fillId="0" borderId="10" xfId="47" applyFont="1" applyBorder="1" applyAlignment="1" applyProtection="1">
      <alignment vertical="center" wrapText="1"/>
      <protection/>
    </xf>
    <xf numFmtId="0" fontId="6" fillId="0" borderId="19" xfId="47" applyFont="1" applyBorder="1" applyAlignment="1" applyProtection="1">
      <alignment vertical="center" wrapText="1"/>
      <protection/>
    </xf>
    <xf numFmtId="49" fontId="6" fillId="0" borderId="46" xfId="47" applyNumberFormat="1" applyFont="1" applyBorder="1" applyAlignment="1" applyProtection="1">
      <alignment horizontal="center" vertical="center" wrapText="1"/>
      <protection/>
    </xf>
    <xf numFmtId="49" fontId="6" fillId="0" borderId="32" xfId="47" applyNumberFormat="1" applyFont="1" applyBorder="1" applyAlignment="1" applyProtection="1">
      <alignment horizontal="center" vertical="center" wrapText="1"/>
      <protection/>
    </xf>
    <xf numFmtId="49" fontId="10" fillId="0" borderId="55" xfId="47" applyNumberFormat="1" applyFont="1" applyBorder="1" applyAlignment="1" applyProtection="1">
      <alignment horizontal="center" vertical="center"/>
      <protection/>
    </xf>
    <xf numFmtId="49" fontId="6" fillId="0" borderId="47" xfId="47" applyNumberFormat="1" applyFont="1" applyBorder="1" applyAlignment="1" applyProtection="1">
      <alignment horizontal="center" vertical="center" wrapText="1"/>
      <protection/>
    </xf>
    <xf numFmtId="49" fontId="6" fillId="0" borderId="64" xfId="47" applyNumberFormat="1" applyFont="1" applyBorder="1" applyAlignment="1" applyProtection="1">
      <alignment horizontal="center" vertical="center" wrapText="1"/>
      <protection/>
    </xf>
    <xf numFmtId="49" fontId="20" fillId="0" borderId="0" xfId="47" applyNumberFormat="1" applyFont="1" applyBorder="1" applyAlignment="1" applyProtection="1">
      <alignment horizontal="left" vertical="center"/>
      <protection locked="0"/>
    </xf>
    <xf numFmtId="0" fontId="8" fillId="0" borderId="0" xfId="47" applyFont="1" applyBorder="1" applyAlignment="1" applyProtection="1">
      <alignment vertical="center"/>
      <protection locked="0"/>
    </xf>
    <xf numFmtId="49" fontId="8" fillId="0" borderId="0" xfId="47" applyNumberFormat="1" applyFont="1" applyBorder="1" applyAlignment="1" applyProtection="1">
      <alignment horizontal="center" vertical="center" wrapText="1"/>
      <protection locked="0"/>
    </xf>
    <xf numFmtId="49" fontId="6" fillId="0" borderId="0" xfId="47" applyNumberFormat="1" applyFont="1" applyBorder="1" applyAlignment="1" applyProtection="1">
      <alignment horizontal="center" vertical="center"/>
      <protection locked="0"/>
    </xf>
    <xf numFmtId="3" fontId="6" fillId="0" borderId="35" xfId="47" applyNumberFormat="1" applyFont="1" applyBorder="1" applyAlignment="1" applyProtection="1">
      <alignment horizontal="center" vertical="center"/>
      <protection locked="0"/>
    </xf>
    <xf numFmtId="3" fontId="6" fillId="0" borderId="62" xfId="47" applyNumberFormat="1" applyFont="1" applyBorder="1" applyAlignment="1" applyProtection="1">
      <alignment horizontal="center" vertical="center"/>
      <protection locked="0"/>
    </xf>
    <xf numFmtId="3" fontId="25" fillId="0" borderId="62" xfId="47" applyNumberFormat="1" applyFont="1" applyBorder="1" applyAlignment="1" applyProtection="1">
      <alignment horizontal="center" vertical="center"/>
      <protection locked="0"/>
    </xf>
    <xf numFmtId="3" fontId="25" fillId="0" borderId="35" xfId="47" applyNumberFormat="1" applyFont="1" applyBorder="1" applyAlignment="1" applyProtection="1">
      <alignment horizontal="center" vertical="center"/>
      <protection locked="0"/>
    </xf>
    <xf numFmtId="0" fontId="8" fillId="0" borderId="0" xfId="47" applyFont="1" applyBorder="1" applyAlignment="1" applyProtection="1">
      <alignment vertical="center" wrapText="1"/>
      <protection locked="0"/>
    </xf>
    <xf numFmtId="0" fontId="6" fillId="0" borderId="0" xfId="47" applyFont="1" applyBorder="1" applyAlignment="1" applyProtection="1">
      <alignment horizontal="center" vertical="center"/>
      <protection locked="0"/>
    </xf>
    <xf numFmtId="0" fontId="8" fillId="0" borderId="135" xfId="47" applyFont="1" applyFill="1" applyBorder="1" applyAlignment="1" applyProtection="1">
      <alignment horizontal="left" vertical="center"/>
      <protection/>
    </xf>
    <xf numFmtId="49" fontId="8" fillId="0" borderId="11" xfId="47" applyNumberFormat="1" applyFont="1" applyFill="1" applyBorder="1" applyAlignment="1" applyProtection="1">
      <alignment horizontal="center" vertical="center" wrapText="1"/>
      <protection/>
    </xf>
    <xf numFmtId="49" fontId="8" fillId="0" borderId="12" xfId="47" applyNumberFormat="1" applyFont="1" applyFill="1" applyBorder="1" applyAlignment="1" applyProtection="1">
      <alignment horizontal="center" vertical="center" wrapText="1"/>
      <protection/>
    </xf>
    <xf numFmtId="3" fontId="8" fillId="0" borderId="12" xfId="47" applyNumberFormat="1" applyFont="1" applyFill="1" applyBorder="1" applyAlignment="1" applyProtection="1">
      <alignment horizontal="center" vertical="center" wrapText="1"/>
      <protection/>
    </xf>
    <xf numFmtId="3" fontId="8" fillId="0" borderId="13" xfId="47" applyNumberFormat="1" applyFont="1" applyFill="1" applyBorder="1" applyAlignment="1" applyProtection="1">
      <alignment horizontal="center" vertical="center" wrapText="1"/>
      <protection/>
    </xf>
    <xf numFmtId="0" fontId="8" fillId="0" borderId="38" xfId="47" applyFont="1" applyBorder="1" applyAlignment="1" applyProtection="1">
      <alignment vertical="center" wrapText="1"/>
      <protection/>
    </xf>
    <xf numFmtId="3" fontId="8" fillId="0" borderId="49" xfId="47" applyNumberFormat="1" applyFont="1" applyFill="1" applyBorder="1" applyAlignment="1" applyProtection="1">
      <alignment horizontal="center" vertical="center" wrapText="1"/>
      <protection/>
    </xf>
    <xf numFmtId="3" fontId="8" fillId="0" borderId="84" xfId="47" applyNumberFormat="1" applyFont="1" applyFill="1" applyBorder="1" applyAlignment="1" applyProtection="1">
      <alignment horizontal="center" vertical="center" wrapText="1"/>
      <protection/>
    </xf>
    <xf numFmtId="0" fontId="6" fillId="0" borderId="46" xfId="47" applyFont="1" applyBorder="1" applyAlignment="1" applyProtection="1">
      <alignment horizontal="center" vertical="center"/>
      <protection/>
    </xf>
    <xf numFmtId="49" fontId="6" fillId="0" borderId="32" xfId="47" applyNumberFormat="1" applyFont="1" applyBorder="1" applyAlignment="1" applyProtection="1">
      <alignment horizontal="center" vertical="center"/>
      <protection/>
    </xf>
    <xf numFmtId="0" fontId="6" fillId="0" borderId="55" xfId="47" applyFont="1" applyBorder="1" applyAlignment="1" applyProtection="1">
      <alignment horizontal="center" vertical="center"/>
      <protection/>
    </xf>
    <xf numFmtId="49" fontId="6" fillId="0" borderId="35" xfId="47" applyNumberFormat="1" applyFont="1" applyBorder="1" applyAlignment="1" applyProtection="1">
      <alignment horizontal="center" vertical="center"/>
      <protection/>
    </xf>
    <xf numFmtId="0" fontId="6" fillId="0" borderId="47" xfId="47" applyFont="1" applyBorder="1" applyAlignment="1" applyProtection="1">
      <alignment horizontal="center" vertical="center" wrapText="1"/>
      <protection/>
    </xf>
    <xf numFmtId="0" fontId="6" fillId="0" borderId="26" xfId="47" applyFont="1" applyBorder="1" applyAlignment="1" applyProtection="1">
      <alignment horizontal="center" vertical="center"/>
      <protection/>
    </xf>
    <xf numFmtId="0" fontId="6" fillId="0" borderId="20" xfId="47" applyFont="1" applyBorder="1" applyAlignment="1" applyProtection="1">
      <alignment horizontal="center" vertical="center"/>
      <protection/>
    </xf>
    <xf numFmtId="0" fontId="6" fillId="0" borderId="89" xfId="47" applyFont="1" applyBorder="1" applyAlignment="1" applyProtection="1">
      <alignment horizontal="center" vertical="center" wrapText="1"/>
      <protection/>
    </xf>
    <xf numFmtId="0" fontId="6" fillId="0" borderId="89" xfId="47" applyFont="1" applyBorder="1" applyAlignment="1" applyProtection="1">
      <alignment horizontal="center" vertical="center"/>
      <protection/>
    </xf>
    <xf numFmtId="49" fontId="6" fillId="0" borderId="64" xfId="47" applyNumberFormat="1" applyFont="1" applyBorder="1" applyAlignment="1" applyProtection="1">
      <alignment horizontal="center" vertical="center"/>
      <protection/>
    </xf>
    <xf numFmtId="0" fontId="8" fillId="0" borderId="39" xfId="47" applyFont="1" applyBorder="1" applyAlignment="1" applyProtection="1">
      <alignment vertical="center" wrapText="1"/>
      <protection/>
    </xf>
    <xf numFmtId="0" fontId="6" fillId="0" borderId="128" xfId="47" applyFont="1" applyBorder="1" applyAlignment="1" applyProtection="1">
      <alignment horizontal="center" vertical="center"/>
      <protection/>
    </xf>
    <xf numFmtId="49" fontId="6" fillId="0" borderId="30" xfId="47" applyNumberFormat="1" applyFont="1" applyBorder="1" applyAlignment="1" applyProtection="1">
      <alignment horizontal="center" vertical="center" wrapText="1"/>
      <protection/>
    </xf>
    <xf numFmtId="0" fontId="8" fillId="0" borderId="136" xfId="47" applyFont="1" applyBorder="1" applyAlignment="1" applyProtection="1">
      <alignment vertical="center" wrapText="1"/>
      <protection/>
    </xf>
    <xf numFmtId="3" fontId="25" fillId="0" borderId="49" xfId="47" applyNumberFormat="1" applyFont="1" applyBorder="1" applyAlignment="1" applyProtection="1">
      <alignment horizontal="center" vertical="center"/>
      <protection/>
    </xf>
    <xf numFmtId="3" fontId="25" fillId="0" borderId="84" xfId="47" applyNumberFormat="1" applyFont="1" applyBorder="1" applyAlignment="1" applyProtection="1">
      <alignment horizontal="center" vertical="center"/>
      <protection/>
    </xf>
    <xf numFmtId="3" fontId="25" fillId="0" borderId="32" xfId="47" applyNumberFormat="1" applyFont="1" applyBorder="1" applyAlignment="1" applyProtection="1">
      <alignment horizontal="center" vertical="center"/>
      <protection/>
    </xf>
    <xf numFmtId="3" fontId="25" fillId="0" borderId="62" xfId="47" applyNumberFormat="1" applyFont="1" applyBorder="1" applyAlignment="1" applyProtection="1">
      <alignment horizontal="center" vertical="center"/>
      <protection/>
    </xf>
    <xf numFmtId="3" fontId="25" fillId="0" borderId="64" xfId="47" applyNumberFormat="1" applyFont="1" applyBorder="1" applyAlignment="1" applyProtection="1">
      <alignment horizontal="center" vertical="center"/>
      <protection/>
    </xf>
    <xf numFmtId="3" fontId="25" fillId="0" borderId="65" xfId="47" applyNumberFormat="1" applyFont="1" applyBorder="1" applyAlignment="1" applyProtection="1">
      <alignment horizontal="center" vertical="center"/>
      <protection/>
    </xf>
    <xf numFmtId="3" fontId="25" fillId="0" borderId="35" xfId="47" applyNumberFormat="1" applyFont="1" applyBorder="1" applyAlignment="1" applyProtection="1">
      <alignment horizontal="center" vertical="center"/>
      <protection/>
    </xf>
    <xf numFmtId="3" fontId="74" fillId="0" borderId="62" xfId="47" applyNumberFormat="1" applyFont="1" applyBorder="1" applyAlignment="1" applyProtection="1">
      <alignment horizontal="center" vertical="center"/>
      <protection/>
    </xf>
    <xf numFmtId="3" fontId="25" fillId="0" borderId="34" xfId="47" applyNumberFormat="1" applyFont="1" applyBorder="1" applyAlignment="1" applyProtection="1">
      <alignment horizontal="center" vertical="center"/>
      <protection/>
    </xf>
    <xf numFmtId="0" fontId="75" fillId="0" borderId="0" xfId="0" applyFont="1" applyFill="1" applyBorder="1" applyAlignment="1">
      <alignment horizontal="center" vertical="center"/>
    </xf>
    <xf numFmtId="0" fontId="77" fillId="0" borderId="0" xfId="0" applyFont="1" applyFill="1" applyBorder="1" applyAlignment="1">
      <alignment vertical="center"/>
    </xf>
    <xf numFmtId="3" fontId="6" fillId="0" borderId="0" xfId="46" applyNumberFormat="1" applyFont="1" applyFill="1" applyBorder="1" applyAlignment="1">
      <alignment horizontal="right" vertical="center" indent="1"/>
      <protection/>
    </xf>
    <xf numFmtId="3" fontId="77" fillId="0" borderId="0" xfId="0" applyNumberFormat="1" applyFont="1" applyFill="1" applyAlignment="1">
      <alignment horizontal="right" vertical="center" indent="1"/>
    </xf>
    <xf numFmtId="0" fontId="0" fillId="0" borderId="0" xfId="0" applyBorder="1" applyAlignment="1">
      <alignment vertical="center"/>
    </xf>
    <xf numFmtId="0" fontId="75" fillId="0" borderId="21" xfId="0" applyFont="1" applyBorder="1" applyAlignment="1">
      <alignment horizontal="center" vertical="center"/>
    </xf>
    <xf numFmtId="0" fontId="75" fillId="0" borderId="36" xfId="0" applyFont="1" applyBorder="1" applyAlignment="1">
      <alignment horizontal="center" vertical="center"/>
    </xf>
    <xf numFmtId="0" fontId="80" fillId="0" borderId="125" xfId="0" applyFont="1" applyBorder="1" applyAlignment="1">
      <alignment horizontal="right" vertical="center"/>
    </xf>
    <xf numFmtId="0" fontId="80" fillId="0" borderId="137" xfId="0" applyFont="1" applyBorder="1" applyAlignment="1">
      <alignment horizontal="right" vertical="center"/>
    </xf>
    <xf numFmtId="3" fontId="77" fillId="0" borderId="16" xfId="0" applyNumberFormat="1" applyFont="1" applyBorder="1" applyAlignment="1">
      <alignment horizontal="right" vertical="center" indent="1"/>
    </xf>
    <xf numFmtId="0" fontId="77" fillId="38" borderId="126" xfId="0" applyFont="1" applyFill="1" applyBorder="1" applyAlignment="1">
      <alignment vertical="center"/>
    </xf>
    <xf numFmtId="3" fontId="77" fillId="0" borderId="126" xfId="0" applyNumberFormat="1" applyFont="1" applyBorder="1" applyAlignment="1">
      <alignment horizontal="right" vertical="center" indent="1"/>
    </xf>
    <xf numFmtId="0" fontId="75" fillId="0" borderId="79" xfId="0" applyFont="1" applyBorder="1" applyAlignment="1">
      <alignment horizontal="right" vertical="center"/>
    </xf>
    <xf numFmtId="0" fontId="8" fillId="0" borderId="0" xfId="46" applyFont="1" applyAlignment="1" applyProtection="1">
      <alignment horizontal="left" vertical="center" wrapText="1"/>
      <protection locked="0"/>
    </xf>
    <xf numFmtId="0" fontId="8" fillId="0" borderId="0" xfId="46" applyFont="1" applyAlignment="1" applyProtection="1">
      <alignment horizontal="left" vertical="center"/>
      <protection locked="0"/>
    </xf>
    <xf numFmtId="0" fontId="6" fillId="0" borderId="55" xfId="46" applyFont="1" applyFill="1" applyBorder="1" applyAlignment="1" applyProtection="1">
      <alignment horizontal="left" vertical="center" indent="1"/>
      <protection locked="0"/>
    </xf>
    <xf numFmtId="3" fontId="6" fillId="0" borderId="62" xfId="46" applyNumberFormat="1" applyFont="1" applyFill="1" applyBorder="1" applyAlignment="1" applyProtection="1">
      <alignment horizontal="right" vertical="center" wrapText="1" indent="1"/>
      <protection hidden="1"/>
    </xf>
    <xf numFmtId="0" fontId="6" fillId="0" borderId="89" xfId="46" applyFont="1" applyFill="1" applyBorder="1" applyAlignment="1" applyProtection="1">
      <alignment horizontal="center" vertical="center"/>
      <protection locked="0"/>
    </xf>
    <xf numFmtId="0" fontId="6" fillId="38" borderId="32" xfId="46" applyFont="1" applyFill="1" applyBorder="1" applyAlignment="1" applyProtection="1">
      <alignment horizontal="left" vertical="center" indent="1"/>
      <protection locked="0"/>
    </xf>
    <xf numFmtId="0" fontId="6" fillId="0" borderId="35" xfId="46" applyFont="1" applyFill="1" applyBorder="1" applyAlignment="1" applyProtection="1">
      <alignment horizontal="left" vertical="center" indent="1"/>
      <protection locked="0"/>
    </xf>
    <xf numFmtId="0" fontId="6" fillId="0" borderId="55" xfId="46" applyFont="1" applyFill="1" applyBorder="1" applyAlignment="1" applyProtection="1">
      <alignment horizontal="right" vertical="center" indent="1"/>
      <protection locked="0"/>
    </xf>
    <xf numFmtId="3" fontId="6" fillId="0" borderId="52" xfId="46" applyNumberFormat="1" applyFont="1" applyFill="1" applyBorder="1" applyAlignment="1" applyProtection="1">
      <alignment horizontal="right" vertical="center" wrapText="1" indent="1"/>
      <protection locked="0"/>
    </xf>
    <xf numFmtId="0" fontId="12" fillId="40" borderId="26" xfId="0" applyFont="1" applyFill="1" applyBorder="1" applyAlignment="1" applyProtection="1">
      <alignment horizontal="center" vertical="center"/>
      <protection/>
    </xf>
    <xf numFmtId="0" fontId="12" fillId="40" borderId="103" xfId="0" applyFont="1" applyFill="1" applyBorder="1" applyAlignment="1" applyProtection="1">
      <alignment vertical="center"/>
      <protection/>
    </xf>
    <xf numFmtId="0" fontId="6" fillId="40" borderId="26" xfId="0" applyFont="1" applyFill="1" applyBorder="1" applyAlignment="1" applyProtection="1">
      <alignment horizontal="center" vertical="center"/>
      <protection/>
    </xf>
    <xf numFmtId="0" fontId="6" fillId="40" borderId="103" xfId="0" applyFont="1" applyFill="1" applyBorder="1" applyAlignment="1" applyProtection="1">
      <alignment vertical="center"/>
      <protection/>
    </xf>
    <xf numFmtId="0" fontId="6" fillId="0" borderId="26" xfId="46" applyFont="1" applyBorder="1" applyAlignment="1" applyProtection="1">
      <alignment horizontal="left" vertical="center" indent="1"/>
      <protection locked="0"/>
    </xf>
    <xf numFmtId="0" fontId="6" fillId="0" borderId="18" xfId="46" applyFont="1" applyBorder="1" applyAlignment="1" applyProtection="1">
      <alignment horizontal="left" vertical="center" indent="1"/>
      <protection locked="0"/>
    </xf>
    <xf numFmtId="3" fontId="12" fillId="37" borderId="34" xfId="46" applyNumberFormat="1" applyFont="1" applyFill="1" applyBorder="1" applyAlignment="1" applyProtection="1">
      <alignment horizontal="right" vertical="center" wrapText="1" indent="1"/>
      <protection locked="0"/>
    </xf>
    <xf numFmtId="3" fontId="12" fillId="37" borderId="131" xfId="46" applyNumberFormat="1" applyFont="1" applyFill="1" applyBorder="1" applyAlignment="1" applyProtection="1">
      <alignment horizontal="right" vertical="center" wrapText="1" indent="1"/>
      <protection locked="0"/>
    </xf>
    <xf numFmtId="3" fontId="6" fillId="0" borderId="13" xfId="46" applyNumberFormat="1" applyFont="1" applyBorder="1" applyAlignment="1" applyProtection="1">
      <alignment horizontal="right" vertical="center" indent="1"/>
      <protection locked="0"/>
    </xf>
    <xf numFmtId="0" fontId="6" fillId="36" borderId="138" xfId="46" applyFont="1" applyFill="1" applyBorder="1" applyAlignment="1" applyProtection="1">
      <alignment horizontal="center" vertical="center"/>
      <protection locked="0"/>
    </xf>
    <xf numFmtId="3" fontId="6" fillId="0" borderId="32" xfId="46" applyNumberFormat="1" applyFont="1" applyFill="1" applyBorder="1" applyAlignment="1">
      <alignment horizontal="right" vertical="center" indent="1"/>
      <protection/>
    </xf>
    <xf numFmtId="3" fontId="6" fillId="0" borderId="30" xfId="46" applyNumberFormat="1" applyFont="1" applyFill="1" applyBorder="1" applyAlignment="1" applyProtection="1">
      <alignment horizontal="right" vertical="center" indent="1"/>
      <protection locked="0"/>
    </xf>
    <xf numFmtId="3" fontId="6" fillId="0" borderId="32" xfId="46" applyNumberFormat="1" applyFont="1" applyFill="1" applyBorder="1" applyAlignment="1" applyProtection="1">
      <alignment horizontal="right" vertical="center" indent="1"/>
      <protection locked="0"/>
    </xf>
    <xf numFmtId="3" fontId="6" fillId="0" borderId="34" xfId="46" applyNumberFormat="1" applyFont="1" applyFill="1" applyBorder="1" applyAlignment="1" applyProtection="1">
      <alignment horizontal="right" vertical="center" indent="1"/>
      <protection locked="0"/>
    </xf>
    <xf numFmtId="49" fontId="6" fillId="0" borderId="34" xfId="46" applyNumberFormat="1" applyFont="1" applyBorder="1" applyAlignment="1" applyProtection="1">
      <alignment horizontal="left" vertical="center" wrapText="1" indent="1" readingOrder="1"/>
      <protection locked="0"/>
    </xf>
    <xf numFmtId="3" fontId="6" fillId="0" borderId="36" xfId="46" applyNumberFormat="1" applyFont="1" applyBorder="1" applyAlignment="1" applyProtection="1">
      <alignment horizontal="left" vertical="center" wrapText="1" indent="1"/>
      <protection locked="0"/>
    </xf>
    <xf numFmtId="0" fontId="12" fillId="40" borderId="103" xfId="0" applyFont="1" applyFill="1" applyBorder="1" applyAlignment="1">
      <alignment vertical="center" wrapText="1"/>
    </xf>
    <xf numFmtId="0" fontId="12" fillId="40" borderId="125" xfId="0" applyFont="1" applyFill="1" applyBorder="1" applyAlignment="1" applyProtection="1">
      <alignment horizontal="center" vertical="center"/>
      <protection/>
    </xf>
    <xf numFmtId="0" fontId="12" fillId="40" borderId="103" xfId="0" applyFont="1" applyFill="1" applyBorder="1" applyAlignment="1" applyProtection="1">
      <alignment vertical="center" wrapText="1"/>
      <protection/>
    </xf>
    <xf numFmtId="0" fontId="12" fillId="40" borderId="103" xfId="0" applyFont="1" applyFill="1" applyBorder="1" applyAlignment="1">
      <alignment vertical="center"/>
    </xf>
    <xf numFmtId="0" fontId="6" fillId="0" borderId="20" xfId="0" applyFont="1" applyBorder="1" applyAlignment="1">
      <alignment horizontal="center" vertical="center"/>
    </xf>
    <xf numFmtId="0" fontId="6" fillId="0" borderId="35" xfId="0" applyFont="1" applyBorder="1" applyAlignment="1">
      <alignment horizontal="center" vertical="center"/>
    </xf>
    <xf numFmtId="0" fontId="8" fillId="33" borderId="26" xfId="0" applyFont="1" applyFill="1" applyBorder="1" applyAlignment="1">
      <alignment horizontal="left" vertical="center"/>
    </xf>
    <xf numFmtId="0" fontId="9" fillId="33" borderId="79" xfId="0" applyFont="1" applyFill="1" applyBorder="1" applyAlignment="1">
      <alignment horizontal="right" vertical="center"/>
    </xf>
    <xf numFmtId="3" fontId="6" fillId="33" borderId="21" xfId="46" applyNumberFormat="1" applyFont="1" applyFill="1" applyBorder="1" applyAlignment="1">
      <alignment horizontal="right" vertical="center" indent="1"/>
      <protection/>
    </xf>
    <xf numFmtId="3" fontId="6" fillId="33" borderId="36" xfId="46" applyNumberFormat="1" applyFont="1" applyFill="1" applyBorder="1" applyAlignment="1">
      <alignment horizontal="right" vertical="center" indent="1"/>
      <protection/>
    </xf>
    <xf numFmtId="3" fontId="6" fillId="33" borderId="117" xfId="46" applyNumberFormat="1" applyFont="1" applyFill="1" applyBorder="1" applyAlignment="1">
      <alignment horizontal="right" vertical="center" indent="1"/>
      <protection/>
    </xf>
    <xf numFmtId="3" fontId="6" fillId="33" borderId="86" xfId="46" applyNumberFormat="1" applyFont="1" applyFill="1" applyBorder="1" applyAlignment="1">
      <alignment horizontal="right" vertical="center" indent="1"/>
      <protection/>
    </xf>
    <xf numFmtId="3" fontId="6" fillId="0" borderId="0" xfId="0" applyNumberFormat="1" applyFont="1" applyAlignment="1">
      <alignment horizontal="right" vertical="center" indent="1"/>
    </xf>
    <xf numFmtId="0" fontId="8" fillId="0" borderId="0" xfId="0" applyFont="1" applyAlignment="1">
      <alignment vertical="center"/>
    </xf>
    <xf numFmtId="0" fontId="8" fillId="0" borderId="26" xfId="0" applyFont="1" applyBorder="1" applyAlignment="1">
      <alignment horizontal="left" vertical="center"/>
    </xf>
    <xf numFmtId="0" fontId="9" fillId="0" borderId="79" xfId="0" applyFont="1" applyBorder="1" applyAlignment="1">
      <alignment horizontal="right" vertical="center"/>
    </xf>
    <xf numFmtId="3" fontId="6" fillId="0" borderId="21" xfId="46" applyNumberFormat="1" applyFont="1" applyBorder="1" applyAlignment="1">
      <alignment horizontal="right" vertical="center" indent="1"/>
      <protection/>
    </xf>
    <xf numFmtId="3" fontId="6" fillId="0" borderId="36" xfId="46" applyNumberFormat="1" applyFont="1" applyBorder="1" applyAlignment="1">
      <alignment horizontal="right" vertical="center" indent="1"/>
      <protection/>
    </xf>
    <xf numFmtId="3" fontId="6" fillId="0" borderId="117" xfId="46" applyNumberFormat="1" applyFont="1" applyBorder="1" applyAlignment="1">
      <alignment horizontal="right" vertical="center" indent="1"/>
      <protection/>
    </xf>
    <xf numFmtId="3" fontId="6" fillId="0" borderId="85" xfId="46" applyNumberFormat="1" applyFont="1" applyBorder="1" applyAlignment="1">
      <alignment horizontal="right" vertical="center" indent="1"/>
      <protection/>
    </xf>
    <xf numFmtId="3" fontId="6" fillId="0" borderId="35" xfId="46" applyNumberFormat="1" applyFont="1" applyBorder="1" applyAlignment="1">
      <alignment horizontal="right" vertical="center" indent="1"/>
      <protection/>
    </xf>
    <xf numFmtId="3" fontId="6" fillId="0" borderId="86" xfId="46" applyNumberFormat="1" applyFont="1" applyBorder="1" applyAlignment="1">
      <alignment horizontal="right" vertical="center" indent="1"/>
      <protection/>
    </xf>
    <xf numFmtId="3" fontId="6" fillId="0" borderId="62" xfId="46" applyNumberFormat="1" applyFont="1" applyBorder="1" applyAlignment="1">
      <alignment horizontal="right" vertical="center" indent="1"/>
      <protection/>
    </xf>
    <xf numFmtId="0" fontId="6" fillId="33" borderId="20"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79" xfId="0" applyFont="1" applyFill="1" applyBorder="1" applyAlignment="1">
      <alignment horizontal="center" vertical="center"/>
    </xf>
    <xf numFmtId="3" fontId="6" fillId="33" borderId="85" xfId="46" applyNumberFormat="1" applyFont="1" applyFill="1" applyBorder="1" applyAlignment="1">
      <alignment horizontal="right" vertical="center" indent="1"/>
      <protection/>
    </xf>
    <xf numFmtId="0" fontId="6" fillId="0" borderId="0" xfId="0" applyFont="1" applyAlignment="1">
      <alignment vertical="center"/>
    </xf>
    <xf numFmtId="0" fontId="6" fillId="0" borderId="79" xfId="0" applyFont="1" applyBorder="1" applyAlignment="1">
      <alignment horizontal="center" vertical="center"/>
    </xf>
    <xf numFmtId="0" fontId="75" fillId="0" borderId="21" xfId="0" applyFont="1" applyBorder="1" applyAlignment="1" applyProtection="1">
      <alignment horizontal="center" vertical="center"/>
      <protection/>
    </xf>
    <xf numFmtId="3" fontId="75" fillId="0" borderId="0" xfId="0" applyNumberFormat="1" applyFont="1" applyFill="1" applyAlignment="1" applyProtection="1">
      <alignment horizontal="right" vertical="center" indent="1"/>
      <protection locked="0"/>
    </xf>
    <xf numFmtId="0" fontId="12" fillId="0" borderId="104" xfId="0" applyFont="1" applyFill="1" applyBorder="1" applyAlignment="1" applyProtection="1">
      <alignment horizontal="left" vertical="center"/>
      <protection locked="0"/>
    </xf>
    <xf numFmtId="0" fontId="76" fillId="0" borderId="0" xfId="0" applyFont="1" applyAlignment="1">
      <alignment/>
    </xf>
    <xf numFmtId="0" fontId="56" fillId="0" borderId="0" xfId="0" applyFont="1" applyAlignment="1">
      <alignment/>
    </xf>
    <xf numFmtId="0" fontId="75" fillId="0" borderId="0" xfId="0" applyFont="1" applyAlignment="1">
      <alignment/>
    </xf>
    <xf numFmtId="0" fontId="75" fillId="0" borderId="47" xfId="0" applyFont="1" applyBorder="1" applyAlignment="1">
      <alignment horizontal="center" vertical="center"/>
    </xf>
    <xf numFmtId="0" fontId="75" fillId="0" borderId="64" xfId="0" applyFont="1" applyBorder="1" applyAlignment="1">
      <alignment horizontal="center" vertical="center"/>
    </xf>
    <xf numFmtId="0" fontId="75" fillId="0" borderId="65" xfId="0" applyFont="1" applyBorder="1" applyAlignment="1">
      <alignment horizontal="center" vertical="center"/>
    </xf>
    <xf numFmtId="0" fontId="75" fillId="44" borderId="47" xfId="0" applyFont="1" applyFill="1" applyBorder="1" applyAlignment="1">
      <alignment horizontal="center" vertical="center"/>
    </xf>
    <xf numFmtId="0" fontId="75" fillId="44" borderId="65" xfId="0" applyFont="1" applyFill="1" applyBorder="1" applyAlignment="1">
      <alignment horizontal="center" vertical="center"/>
    </xf>
    <xf numFmtId="0" fontId="75" fillId="0" borderId="11" xfId="0" applyFont="1" applyBorder="1" applyAlignment="1">
      <alignment horizontal="center" vertical="center"/>
    </xf>
    <xf numFmtId="0" fontId="75" fillId="0" borderId="13" xfId="0" applyFont="1" applyBorder="1" applyAlignment="1">
      <alignment horizontal="center" vertical="center"/>
    </xf>
    <xf numFmtId="0" fontId="75" fillId="38" borderId="11" xfId="0" applyFont="1" applyFill="1" applyBorder="1" applyAlignment="1">
      <alignment horizontal="center" vertical="center"/>
    </xf>
    <xf numFmtId="0" fontId="75" fillId="38" borderId="13" xfId="0" applyFont="1" applyFill="1" applyBorder="1" applyAlignment="1">
      <alignment horizontal="center" vertical="center"/>
    </xf>
    <xf numFmtId="0" fontId="75" fillId="0" borderId="38" xfId="0" applyFont="1" applyBorder="1" applyAlignment="1">
      <alignment horizontal="center"/>
    </xf>
    <xf numFmtId="3" fontId="75" fillId="0" borderId="30" xfId="0" applyNumberFormat="1" applyFont="1" applyBorder="1" applyAlignment="1">
      <alignment/>
    </xf>
    <xf numFmtId="3" fontId="75" fillId="0" borderId="34" xfId="0" applyNumberFormat="1" applyFont="1" applyBorder="1" applyAlignment="1">
      <alignment/>
    </xf>
    <xf numFmtId="3" fontId="75" fillId="44" borderId="30" xfId="0" applyNumberFormat="1" applyFont="1" applyFill="1" applyBorder="1" applyAlignment="1">
      <alignment/>
    </xf>
    <xf numFmtId="3" fontId="75" fillId="44" borderId="34" xfId="0" applyNumberFormat="1" applyFont="1" applyFill="1" applyBorder="1" applyAlignment="1">
      <alignment/>
    </xf>
    <xf numFmtId="0" fontId="75" fillId="0" borderId="39" xfId="0" applyFont="1" applyBorder="1" applyAlignment="1">
      <alignment horizontal="center"/>
    </xf>
    <xf numFmtId="3" fontId="75" fillId="0" borderId="20" xfId="0" applyNumberFormat="1" applyFont="1" applyBorder="1" applyAlignment="1">
      <alignment/>
    </xf>
    <xf numFmtId="3" fontId="75" fillId="0" borderId="62" xfId="0" applyNumberFormat="1" applyFont="1" applyBorder="1" applyAlignment="1">
      <alignment/>
    </xf>
    <xf numFmtId="3" fontId="75" fillId="44" borderId="20" xfId="0" applyNumberFormat="1" applyFont="1" applyFill="1" applyBorder="1" applyAlignment="1">
      <alignment/>
    </xf>
    <xf numFmtId="3" fontId="75" fillId="44" borderId="62" xfId="0" applyNumberFormat="1" applyFont="1" applyFill="1" applyBorder="1" applyAlignment="1">
      <alignment/>
    </xf>
    <xf numFmtId="0" fontId="75" fillId="0" borderId="41" xfId="0" applyFont="1" applyBorder="1" applyAlignment="1">
      <alignment horizontal="center"/>
    </xf>
    <xf numFmtId="3" fontId="75" fillId="0" borderId="21" xfId="0" applyNumberFormat="1" applyFont="1" applyBorder="1" applyAlignment="1">
      <alignment/>
    </xf>
    <xf numFmtId="3" fontId="75" fillId="0" borderId="86" xfId="0" applyNumberFormat="1" applyFont="1" applyBorder="1" applyAlignment="1">
      <alignment/>
    </xf>
    <xf numFmtId="3" fontId="75" fillId="44" borderId="21" xfId="0" applyNumberFormat="1" applyFont="1" applyFill="1" applyBorder="1" applyAlignment="1">
      <alignment/>
    </xf>
    <xf numFmtId="3" fontId="75" fillId="44" borderId="86" xfId="0" applyNumberFormat="1" applyFont="1" applyFill="1" applyBorder="1" applyAlignment="1">
      <alignment/>
    </xf>
    <xf numFmtId="0" fontId="77" fillId="0" borderId="10" xfId="0" applyFont="1" applyBorder="1" applyAlignment="1">
      <alignment horizontal="center"/>
    </xf>
    <xf numFmtId="3" fontId="77" fillId="0" borderId="11" xfId="0" applyNumberFormat="1" applyFont="1" applyBorder="1" applyAlignment="1">
      <alignment/>
    </xf>
    <xf numFmtId="3" fontId="77" fillId="0" borderId="13" xfId="0" applyNumberFormat="1" applyFont="1" applyBorder="1" applyAlignment="1">
      <alignment/>
    </xf>
    <xf numFmtId="3" fontId="77" fillId="44" borderId="11" xfId="0" applyNumberFormat="1" applyFont="1" applyFill="1" applyBorder="1" applyAlignment="1">
      <alignment/>
    </xf>
    <xf numFmtId="3" fontId="77" fillId="44" borderId="13" xfId="0" applyNumberFormat="1" applyFont="1" applyFill="1" applyBorder="1" applyAlignment="1">
      <alignment/>
    </xf>
    <xf numFmtId="0" fontId="0" fillId="0" borderId="0" xfId="0" applyFont="1" applyAlignment="1">
      <alignment/>
    </xf>
    <xf numFmtId="0" fontId="75" fillId="0" borderId="20" xfId="0" applyFont="1" applyBorder="1" applyAlignment="1">
      <alignment vertical="center" wrapText="1"/>
    </xf>
    <xf numFmtId="0" fontId="75" fillId="0" borderId="35" xfId="0" applyFont="1" applyBorder="1" applyAlignment="1">
      <alignment vertical="center" wrapText="1"/>
    </xf>
    <xf numFmtId="0" fontId="75" fillId="0" borderId="62" xfId="0" applyFont="1" applyBorder="1" applyAlignment="1">
      <alignment vertical="center" wrapText="1"/>
    </xf>
    <xf numFmtId="0" fontId="75" fillId="0" borderId="21"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86" xfId="0" applyFont="1" applyBorder="1" applyAlignment="1">
      <alignment horizontal="center" vertical="center" wrapText="1"/>
    </xf>
    <xf numFmtId="0" fontId="75" fillId="0" borderId="84" xfId="0" applyFont="1" applyBorder="1" applyAlignment="1">
      <alignment/>
    </xf>
    <xf numFmtId="4" fontId="75" fillId="0" borderId="48" xfId="0" applyNumberFormat="1" applyFont="1" applyBorder="1" applyAlignment="1">
      <alignment/>
    </xf>
    <xf numFmtId="3" fontId="75" fillId="0" borderId="49" xfId="0" applyNumberFormat="1" applyFont="1" applyBorder="1" applyAlignment="1">
      <alignment/>
    </xf>
    <xf numFmtId="0" fontId="75" fillId="0" borderId="62" xfId="0" applyFont="1" applyBorder="1" applyAlignment="1">
      <alignment/>
    </xf>
    <xf numFmtId="4" fontId="75" fillId="0" borderId="20" xfId="0" applyNumberFormat="1" applyFont="1" applyBorder="1" applyAlignment="1">
      <alignment/>
    </xf>
    <xf numFmtId="3" fontId="75" fillId="0" borderId="35" xfId="0" applyNumberFormat="1" applyFont="1" applyBorder="1" applyAlignment="1">
      <alignment/>
    </xf>
    <xf numFmtId="0" fontId="75" fillId="0" borderId="136" xfId="0" applyFont="1" applyBorder="1" applyAlignment="1">
      <alignment horizontal="center"/>
    </xf>
    <xf numFmtId="4" fontId="75" fillId="0" borderId="47" xfId="0" applyNumberFormat="1" applyFont="1" applyBorder="1" applyAlignment="1">
      <alignment/>
    </xf>
    <xf numFmtId="3" fontId="75" fillId="0" borderId="64" xfId="0" applyNumberFormat="1" applyFont="1" applyBorder="1" applyAlignment="1">
      <alignment/>
    </xf>
    <xf numFmtId="0" fontId="77" fillId="0" borderId="37" xfId="0" applyFont="1" applyBorder="1" applyAlignment="1">
      <alignment horizontal="center"/>
    </xf>
    <xf numFmtId="4" fontId="77" fillId="0" borderId="50" xfId="0" applyNumberFormat="1" applyFont="1" applyBorder="1" applyAlignment="1">
      <alignment/>
    </xf>
    <xf numFmtId="3" fontId="77" fillId="0" borderId="22" xfId="0" applyNumberFormat="1" applyFont="1" applyBorder="1" applyAlignment="1">
      <alignment/>
    </xf>
    <xf numFmtId="0" fontId="12" fillId="0" borderId="139" xfId="0" applyFont="1" applyFill="1" applyBorder="1" applyAlignment="1" applyProtection="1">
      <alignment horizontal="left" vertical="center"/>
      <protection locked="0"/>
    </xf>
    <xf numFmtId="0" fontId="75" fillId="0" borderId="35" xfId="0" applyFont="1" applyFill="1" applyBorder="1" applyAlignment="1" applyProtection="1">
      <alignment horizontal="center" vertical="center"/>
      <protection/>
    </xf>
    <xf numFmtId="0" fontId="12" fillId="0" borderId="26" xfId="0" applyFont="1" applyFill="1" applyBorder="1" applyAlignment="1" applyProtection="1">
      <alignment horizontal="left" vertical="center"/>
      <protection locked="0"/>
    </xf>
    <xf numFmtId="0" fontId="77" fillId="0" borderId="64" xfId="0" applyFont="1" applyBorder="1" applyAlignment="1" applyProtection="1">
      <alignment horizontal="center" vertical="center"/>
      <protection/>
    </xf>
    <xf numFmtId="0" fontId="12" fillId="0" borderId="140" xfId="0" applyFont="1" applyFill="1" applyBorder="1" applyAlignment="1" applyProtection="1">
      <alignment horizontal="center" vertical="center"/>
      <protection locked="0"/>
    </xf>
    <xf numFmtId="0" fontId="12" fillId="0" borderId="103" xfId="0" applyFont="1" applyFill="1" applyBorder="1" applyAlignment="1" applyProtection="1">
      <alignment horizontal="left" vertical="center"/>
      <protection locked="0"/>
    </xf>
    <xf numFmtId="0" fontId="7" fillId="0" borderId="0" xfId="46" applyFont="1" applyAlignment="1" applyProtection="1">
      <alignment horizontal="left" vertical="center"/>
      <protection/>
    </xf>
    <xf numFmtId="0" fontId="6" fillId="0" borderId="126" xfId="47" applyFont="1" applyBorder="1" applyAlignment="1" applyProtection="1">
      <alignment horizontal="center" vertical="center"/>
      <protection/>
    </xf>
    <xf numFmtId="0" fontId="7" fillId="0" borderId="135" xfId="47" applyFont="1" applyFill="1" applyBorder="1" applyAlignment="1" applyProtection="1">
      <alignment horizontal="center" vertical="center" wrapText="1"/>
      <protection/>
    </xf>
    <xf numFmtId="0" fontId="7" fillId="0" borderId="87" xfId="47" applyFont="1" applyFill="1" applyBorder="1" applyAlignment="1" applyProtection="1">
      <alignment horizontal="center" vertical="center" wrapText="1"/>
      <protection/>
    </xf>
    <xf numFmtId="0" fontId="7" fillId="0" borderId="15" xfId="47" applyFont="1" applyFill="1" applyBorder="1" applyAlignment="1" applyProtection="1">
      <alignment horizontal="center" vertical="center" wrapText="1"/>
      <protection/>
    </xf>
    <xf numFmtId="0" fontId="10" fillId="0" borderId="135" xfId="47" applyFont="1" applyBorder="1" applyAlignment="1" applyProtection="1">
      <alignment vertical="center" wrapText="1"/>
      <protection/>
    </xf>
    <xf numFmtId="0" fontId="10" fillId="0" borderId="87" xfId="47" applyFont="1" applyBorder="1" applyAlignment="1" applyProtection="1">
      <alignment vertical="center" wrapText="1"/>
      <protection/>
    </xf>
    <xf numFmtId="0" fontId="10" fillId="0" borderId="15" xfId="47" applyFont="1" applyBorder="1" applyAlignment="1" applyProtection="1">
      <alignment vertical="center" wrapText="1"/>
      <protection/>
    </xf>
    <xf numFmtId="49" fontId="6" fillId="0" borderId="141" xfId="47" applyNumberFormat="1" applyFont="1" applyBorder="1" applyAlignment="1" applyProtection="1">
      <alignment horizontal="center" vertical="center" wrapText="1"/>
      <protection/>
    </xf>
    <xf numFmtId="49" fontId="6" fillId="0" borderId="83" xfId="47" applyNumberFormat="1" applyFont="1" applyBorder="1" applyAlignment="1" applyProtection="1">
      <alignment horizontal="center" vertical="center" wrapText="1"/>
      <protection/>
    </xf>
    <xf numFmtId="49" fontId="6" fillId="0" borderId="135" xfId="47" applyNumberFormat="1" applyFont="1" applyBorder="1" applyAlignment="1" applyProtection="1">
      <alignment horizontal="center" vertical="center" wrapText="1"/>
      <protection/>
    </xf>
    <xf numFmtId="49" fontId="6" fillId="0" borderId="18" xfId="47" applyNumberFormat="1" applyFont="1" applyBorder="1" applyAlignment="1" applyProtection="1">
      <alignment horizontal="center" vertical="center" wrapText="1"/>
      <protection/>
    </xf>
    <xf numFmtId="0" fontId="6" fillId="0" borderId="0" xfId="46" applyFont="1" applyAlignment="1" applyProtection="1">
      <alignment horizontal="left" vertical="center" wrapText="1"/>
      <protection locked="0"/>
    </xf>
    <xf numFmtId="3" fontId="8" fillId="0" borderId="52" xfId="47" applyNumberFormat="1" applyFont="1" applyBorder="1" applyAlignment="1" applyProtection="1">
      <alignment horizontal="center" vertical="center"/>
      <protection/>
    </xf>
    <xf numFmtId="3" fontId="8" fillId="0" borderId="103" xfId="47" applyNumberFormat="1" applyFont="1" applyBorder="1" applyAlignment="1" applyProtection="1">
      <alignment horizontal="center" vertical="center"/>
      <protection/>
    </xf>
    <xf numFmtId="3" fontId="6" fillId="0" borderId="33" xfId="47" applyNumberFormat="1" applyFont="1" applyBorder="1" applyAlignment="1" applyProtection="1">
      <alignment horizontal="center" vertical="center"/>
      <protection/>
    </xf>
    <xf numFmtId="3" fontId="6" fillId="0" borderId="31" xfId="47" applyNumberFormat="1" applyFont="1" applyBorder="1" applyAlignment="1" applyProtection="1">
      <alignment horizontal="center" vertical="center"/>
      <protection/>
    </xf>
    <xf numFmtId="3" fontId="6" fillId="0" borderId="124" xfId="47" applyNumberFormat="1" applyFont="1" applyBorder="1" applyAlignment="1" applyProtection="1">
      <alignment horizontal="center" vertical="center"/>
      <protection/>
    </xf>
    <xf numFmtId="3" fontId="6" fillId="0" borderId="139" xfId="47" applyNumberFormat="1" applyFont="1" applyBorder="1" applyAlignment="1" applyProtection="1">
      <alignment horizontal="center" vertical="center"/>
      <protection/>
    </xf>
    <xf numFmtId="0" fontId="7" fillId="0" borderId="0" xfId="47" applyFont="1" applyBorder="1" applyAlignment="1" applyProtection="1">
      <alignment horizontal="left" vertical="center" wrapText="1"/>
      <protection locked="0"/>
    </xf>
    <xf numFmtId="0" fontId="6" fillId="0" borderId="126" xfId="47" applyFont="1" applyBorder="1" applyAlignment="1" applyProtection="1">
      <alignment horizontal="center" vertical="center" wrapText="1"/>
      <protection locked="0"/>
    </xf>
    <xf numFmtId="0" fontId="7" fillId="0" borderId="135" xfId="47" applyFont="1" applyBorder="1" applyAlignment="1" applyProtection="1">
      <alignment horizontal="center" vertical="center" wrapText="1"/>
      <protection/>
    </xf>
    <xf numFmtId="0" fontId="7" fillId="0" borderId="87" xfId="47" applyFont="1" applyBorder="1" applyAlignment="1" applyProtection="1">
      <alignment horizontal="center" vertical="center" wrapText="1"/>
      <protection/>
    </xf>
    <xf numFmtId="0" fontId="7" fillId="0" borderId="15" xfId="47" applyFont="1" applyBorder="1" applyAlignment="1" applyProtection="1">
      <alignment horizontal="center" vertical="center" wrapText="1"/>
      <protection/>
    </xf>
    <xf numFmtId="0" fontId="8" fillId="0" borderId="141" xfId="47" applyFont="1" applyBorder="1" applyAlignment="1" applyProtection="1">
      <alignment horizontal="center" vertical="center" wrapText="1"/>
      <protection/>
    </xf>
    <xf numFmtId="0" fontId="8" fillId="0" borderId="99" xfId="47" applyFont="1" applyBorder="1" applyAlignment="1" applyProtection="1">
      <alignment horizontal="center" vertical="center" wrapText="1"/>
      <protection/>
    </xf>
    <xf numFmtId="0" fontId="8" fillId="0" borderId="135" xfId="47" applyFont="1" applyBorder="1" applyAlignment="1" applyProtection="1">
      <alignment horizontal="left" vertical="center" wrapText="1"/>
      <protection/>
    </xf>
    <xf numFmtId="0" fontId="8" fillId="0" borderId="87" xfId="47" applyFont="1" applyBorder="1" applyAlignment="1" applyProtection="1">
      <alignment horizontal="left" vertical="center" wrapText="1"/>
      <protection/>
    </xf>
    <xf numFmtId="0" fontId="8" fillId="0" borderId="15" xfId="47" applyFont="1" applyBorder="1" applyAlignment="1" applyProtection="1">
      <alignment horizontal="left" vertical="center" wrapText="1"/>
      <protection/>
    </xf>
    <xf numFmtId="0" fontId="6" fillId="0" borderId="0" xfId="46" applyFont="1" applyAlignment="1" applyProtection="1">
      <alignment vertical="center" wrapText="1"/>
      <protection locked="0"/>
    </xf>
    <xf numFmtId="0" fontId="8" fillId="13" borderId="48" xfId="46" applyFont="1" applyFill="1" applyBorder="1" applyAlignment="1">
      <alignment horizontal="center" vertical="center"/>
      <protection/>
    </xf>
    <xf numFmtId="0" fontId="8" fillId="13" borderId="84" xfId="46" applyFont="1" applyFill="1" applyBorder="1" applyAlignment="1">
      <alignment horizontal="center" vertical="center"/>
      <protection/>
    </xf>
    <xf numFmtId="0" fontId="6" fillId="35" borderId="67" xfId="48" applyFont="1" applyFill="1" applyBorder="1" applyAlignment="1">
      <alignment horizontal="left" vertical="center"/>
      <protection/>
    </xf>
    <xf numFmtId="0" fontId="6" fillId="35" borderId="68" xfId="48" applyFont="1" applyFill="1" applyBorder="1" applyAlignment="1">
      <alignment horizontal="left" vertical="center"/>
      <protection/>
    </xf>
    <xf numFmtId="0" fontId="8" fillId="13" borderId="142" xfId="48" applyFont="1" applyFill="1" applyBorder="1" applyAlignment="1">
      <alignment horizontal="left" vertical="center"/>
      <protection/>
    </xf>
    <xf numFmtId="0" fontId="8" fillId="13" borderId="143" xfId="48" applyFont="1" applyFill="1" applyBorder="1" applyAlignment="1">
      <alignment horizontal="left" vertical="center"/>
      <protection/>
    </xf>
    <xf numFmtId="0" fontId="8" fillId="13" borderId="144" xfId="48" applyFont="1" applyFill="1" applyBorder="1" applyAlignment="1">
      <alignment horizontal="left" vertical="center"/>
      <protection/>
    </xf>
    <xf numFmtId="0" fontId="8" fillId="0" borderId="96" xfId="46" applyFont="1" applyFill="1" applyBorder="1" applyAlignment="1">
      <alignment horizontal="center" vertical="center"/>
      <protection/>
    </xf>
    <xf numFmtId="0" fontId="8" fillId="0" borderId="16" xfId="46" applyFont="1" applyFill="1" applyBorder="1" applyAlignment="1">
      <alignment horizontal="center" vertical="center"/>
      <protection/>
    </xf>
    <xf numFmtId="0" fontId="8" fillId="0" borderId="145" xfId="46" applyFont="1" applyFill="1" applyBorder="1" applyAlignment="1">
      <alignment horizontal="center" vertical="center"/>
      <protection/>
    </xf>
    <xf numFmtId="0" fontId="8" fillId="0" borderId="88"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82" xfId="46" applyFont="1" applyFill="1" applyBorder="1" applyAlignment="1">
      <alignment horizontal="center" vertical="center"/>
      <protection/>
    </xf>
    <xf numFmtId="0" fontId="8" fillId="0" borderId="98" xfId="46" applyFont="1" applyFill="1" applyBorder="1" applyAlignment="1">
      <alignment horizontal="center" vertical="center"/>
      <protection/>
    </xf>
    <xf numFmtId="0" fontId="8" fillId="0" borderId="126" xfId="46" applyFont="1" applyFill="1" applyBorder="1" applyAlignment="1">
      <alignment horizontal="center" vertical="center"/>
      <protection/>
    </xf>
    <xf numFmtId="0" fontId="8" fillId="0" borderId="60" xfId="46" applyFont="1" applyFill="1" applyBorder="1" applyAlignment="1">
      <alignment horizontal="center" vertical="center"/>
      <protection/>
    </xf>
    <xf numFmtId="0" fontId="6" fillId="0" borderId="141" xfId="46" applyFont="1" applyFill="1" applyBorder="1" applyAlignment="1">
      <alignment horizontal="center" vertical="center" wrapText="1"/>
      <protection/>
    </xf>
    <xf numFmtId="0" fontId="6" fillId="0" borderId="89" xfId="46" applyFont="1" applyFill="1" applyBorder="1" applyAlignment="1">
      <alignment horizontal="center" vertical="center" wrapText="1"/>
      <protection/>
    </xf>
    <xf numFmtId="0" fontId="6" fillId="0" borderId="146" xfId="46" applyFont="1" applyFill="1" applyBorder="1" applyAlignment="1">
      <alignment horizontal="center" vertical="center" wrapText="1"/>
      <protection/>
    </xf>
    <xf numFmtId="0" fontId="8" fillId="13" borderId="49" xfId="46" applyFont="1" applyFill="1" applyBorder="1" applyAlignment="1">
      <alignment horizontal="center" vertical="center"/>
      <protection/>
    </xf>
    <xf numFmtId="0" fontId="6" fillId="37" borderId="0" xfId="46" applyFont="1" applyFill="1" applyAlignment="1">
      <alignment horizontal="left" vertical="center" wrapText="1"/>
      <protection/>
    </xf>
    <xf numFmtId="0" fontId="8" fillId="13" borderId="147" xfId="48" applyFont="1" applyFill="1" applyBorder="1" applyAlignment="1">
      <alignment horizontal="left" vertical="center"/>
      <protection/>
    </xf>
    <xf numFmtId="0" fontId="8" fillId="13" borderId="148" xfId="48" applyFont="1" applyFill="1" applyBorder="1" applyAlignment="1">
      <alignment horizontal="left" vertical="center"/>
      <protection/>
    </xf>
    <xf numFmtId="0" fontId="8" fillId="13" borderId="149" xfId="48" applyFont="1" applyFill="1" applyBorder="1" applyAlignment="1">
      <alignment horizontal="left" vertical="center"/>
      <protection/>
    </xf>
    <xf numFmtId="0" fontId="12" fillId="0" borderId="0" xfId="0" applyFont="1" applyAlignment="1" applyProtection="1">
      <alignment horizontal="left" vertical="center" wrapText="1"/>
      <protection locked="0"/>
    </xf>
    <xf numFmtId="0" fontId="13" fillId="38" borderId="26" xfId="0" applyFont="1" applyFill="1" applyBorder="1" applyAlignment="1" applyProtection="1">
      <alignment horizontal="left" vertical="center"/>
      <protection/>
    </xf>
    <xf numFmtId="0" fontId="13" fillId="38" borderId="103" xfId="0" applyFont="1" applyFill="1" applyBorder="1" applyAlignment="1" applyProtection="1">
      <alignment horizontal="left" vertical="center"/>
      <protection/>
    </xf>
    <xf numFmtId="0" fontId="75" fillId="0" borderId="16" xfId="0" applyFont="1" applyBorder="1" applyAlignment="1" applyProtection="1">
      <alignment horizontal="center" vertical="center"/>
      <protection locked="0"/>
    </xf>
    <xf numFmtId="0" fontId="75" fillId="0" borderId="145"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82" xfId="0" applyFont="1" applyBorder="1" applyAlignment="1" applyProtection="1">
      <alignment horizontal="center" vertical="center"/>
      <protection locked="0"/>
    </xf>
    <xf numFmtId="0" fontId="75" fillId="0" borderId="126" xfId="0" applyFont="1" applyBorder="1" applyAlignment="1" applyProtection="1">
      <alignment horizontal="center" vertical="center"/>
      <protection locked="0"/>
    </xf>
    <xf numFmtId="0" fontId="75" fillId="0" borderId="60" xfId="0" applyFont="1" applyBorder="1" applyAlignment="1" applyProtection="1">
      <alignment horizontal="center" vertical="center"/>
      <protection locked="0"/>
    </xf>
    <xf numFmtId="0" fontId="12" fillId="0" borderId="94" xfId="0" applyFont="1" applyFill="1" applyBorder="1" applyAlignment="1" applyProtection="1">
      <alignment horizontal="center" vertical="center" wrapText="1" shrinkToFit="1"/>
      <protection locked="0"/>
    </xf>
    <xf numFmtId="0" fontId="12" fillId="0" borderId="30" xfId="0" applyFont="1" applyFill="1" applyBorder="1" applyAlignment="1" applyProtection="1">
      <alignment horizontal="center" vertical="center" wrapText="1" shrinkToFit="1"/>
      <protection locked="0"/>
    </xf>
    <xf numFmtId="0" fontId="13" fillId="33" borderId="26" xfId="0" applyFont="1" applyFill="1" applyBorder="1" applyAlignment="1" applyProtection="1">
      <alignment horizontal="left" vertical="center"/>
      <protection locked="0"/>
    </xf>
    <xf numFmtId="0" fontId="13" fillId="33" borderId="103" xfId="0" applyFont="1" applyFill="1" applyBorder="1" applyAlignment="1" applyProtection="1">
      <alignment horizontal="left" vertical="center"/>
      <protection locked="0"/>
    </xf>
    <xf numFmtId="0" fontId="75" fillId="0" borderId="94" xfId="0" applyFont="1" applyBorder="1" applyAlignment="1" applyProtection="1">
      <alignment horizontal="center" vertical="center" wrapText="1"/>
      <protection locked="0"/>
    </xf>
    <xf numFmtId="0" fontId="75" fillId="0" borderId="129" xfId="0" applyFont="1" applyBorder="1" applyAlignment="1" applyProtection="1">
      <alignment horizontal="center" vertical="center" wrapText="1"/>
      <protection locked="0"/>
    </xf>
    <xf numFmtId="0" fontId="75" fillId="0" borderId="50" xfId="0" applyFont="1" applyBorder="1" applyAlignment="1" applyProtection="1">
      <alignment horizontal="center" vertical="center" wrapText="1"/>
      <protection locked="0"/>
    </xf>
    <xf numFmtId="0" fontId="13" fillId="33" borderId="55" xfId="0" applyFont="1" applyFill="1" applyBorder="1" applyAlignment="1" applyProtection="1">
      <alignment horizontal="left" vertical="center"/>
      <protection/>
    </xf>
    <xf numFmtId="0" fontId="13" fillId="33" borderId="62" xfId="0" applyFont="1" applyFill="1" applyBorder="1" applyAlignment="1" applyProtection="1">
      <alignment horizontal="left" vertical="center"/>
      <protection/>
    </xf>
    <xf numFmtId="0" fontId="13" fillId="0" borderId="116" xfId="0" applyFont="1" applyBorder="1" applyAlignment="1" applyProtection="1">
      <alignment horizontal="center" vertical="center" wrapText="1" shrinkToFit="1"/>
      <protection locked="0"/>
    </xf>
    <xf numFmtId="0" fontId="13" fillId="0" borderId="34" xfId="0" applyFont="1" applyBorder="1" applyAlignment="1" applyProtection="1">
      <alignment horizontal="center" vertical="center" wrapText="1" shrinkToFit="1"/>
      <protection locked="0"/>
    </xf>
    <xf numFmtId="0" fontId="12" fillId="0" borderId="116" xfId="0" applyFont="1" applyBorder="1" applyAlignment="1" applyProtection="1">
      <alignment horizontal="center" vertical="center" wrapText="1" shrinkToFit="1"/>
      <protection locked="0"/>
    </xf>
    <xf numFmtId="0" fontId="12" fillId="0" borderId="34" xfId="0" applyFont="1" applyBorder="1" applyAlignment="1" applyProtection="1">
      <alignment horizontal="center" vertical="center" wrapText="1" shrinkToFit="1"/>
      <protection locked="0"/>
    </xf>
    <xf numFmtId="0" fontId="12" fillId="0" borderId="49" xfId="0" applyFont="1" applyBorder="1" applyAlignment="1" applyProtection="1">
      <alignment horizontal="center" vertical="center" wrapText="1" shrinkToFit="1"/>
      <protection locked="0"/>
    </xf>
    <xf numFmtId="0" fontId="12" fillId="0" borderId="48" xfId="0" applyFont="1" applyBorder="1" applyAlignment="1" applyProtection="1">
      <alignment horizontal="center" vertical="center" wrapText="1" shrinkToFit="1"/>
      <protection locked="0"/>
    </xf>
    <xf numFmtId="0" fontId="13" fillId="33" borderId="26" xfId="0" applyFont="1" applyFill="1" applyBorder="1" applyAlignment="1" applyProtection="1">
      <alignment horizontal="left" vertical="center"/>
      <protection/>
    </xf>
    <xf numFmtId="0" fontId="13" fillId="33" borderId="103" xfId="0" applyFont="1" applyFill="1" applyBorder="1" applyAlignment="1" applyProtection="1">
      <alignment horizontal="left" vertical="center"/>
      <protection/>
    </xf>
    <xf numFmtId="0" fontId="12" fillId="0" borderId="100" xfId="0" applyFont="1" applyBorder="1" applyAlignment="1" applyProtection="1">
      <alignment horizontal="center" vertical="center" wrapText="1" shrinkToFit="1"/>
      <protection locked="0"/>
    </xf>
    <xf numFmtId="0" fontId="12" fillId="0" borderId="16" xfId="0" applyFont="1" applyBorder="1" applyAlignment="1" applyProtection="1">
      <alignment horizontal="center" vertical="center" wrapText="1" shrinkToFit="1"/>
      <protection locked="0"/>
    </xf>
    <xf numFmtId="0" fontId="12" fillId="0" borderId="45" xfId="0" applyFont="1" applyBorder="1" applyAlignment="1" applyProtection="1">
      <alignment horizontal="center" vertical="center" wrapText="1" shrinkToFit="1"/>
      <protection locked="0"/>
    </xf>
    <xf numFmtId="0" fontId="77" fillId="0" borderId="44" xfId="0" applyFont="1" applyBorder="1" applyAlignment="1" applyProtection="1">
      <alignment horizontal="center" vertical="center" wrapText="1"/>
      <protection locked="0"/>
    </xf>
    <xf numFmtId="0" fontId="77" fillId="0" borderId="42" xfId="0" applyFont="1" applyBorder="1" applyAlignment="1" applyProtection="1">
      <alignment horizontal="center" vertical="center" wrapText="1"/>
      <protection locked="0"/>
    </xf>
    <xf numFmtId="0" fontId="77" fillId="0" borderId="22" xfId="0" applyFont="1" applyBorder="1" applyAlignment="1" applyProtection="1">
      <alignment horizontal="center" vertical="center" wrapText="1"/>
      <protection locked="0"/>
    </xf>
    <xf numFmtId="0" fontId="12" fillId="0" borderId="116"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9" xfId="0" applyFont="1" applyBorder="1" applyAlignment="1">
      <alignment horizontal="center" vertical="center" wrapText="1" shrinkToFit="1"/>
    </xf>
    <xf numFmtId="0" fontId="12" fillId="0" borderId="95"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0" xfId="0" applyFont="1" applyAlignment="1">
      <alignment horizontal="left" vertical="center" wrapText="1"/>
    </xf>
    <xf numFmtId="0" fontId="12" fillId="0" borderId="94"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3" fillId="0" borderId="116" xfId="0" applyFont="1" applyBorder="1" applyAlignment="1">
      <alignment horizontal="center" vertical="center" wrapText="1" shrinkToFit="1"/>
    </xf>
    <xf numFmtId="0" fontId="13" fillId="0" borderId="34" xfId="0" applyFont="1" applyBorder="1" applyAlignment="1">
      <alignment horizontal="center" vertical="center" wrapText="1" shrinkToFit="1"/>
    </xf>
    <xf numFmtId="0" fontId="75" fillId="0" borderId="0" xfId="0" applyFont="1" applyAlignment="1">
      <alignment horizontal="left" vertical="center" wrapText="1"/>
    </xf>
    <xf numFmtId="0" fontId="75" fillId="0" borderId="4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47" xfId="0" applyFont="1" applyBorder="1" applyAlignment="1">
      <alignment horizontal="center" vertical="center" wrapText="1"/>
    </xf>
    <xf numFmtId="0" fontId="12" fillId="0" borderId="45"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75" fillId="0" borderId="84" xfId="0" applyFont="1" applyBorder="1" applyAlignment="1">
      <alignment horizontal="center" vertical="center"/>
    </xf>
    <xf numFmtId="0" fontId="75" fillId="0" borderId="62" xfId="0" applyFont="1" applyBorder="1" applyAlignment="1">
      <alignment horizontal="center" vertical="center"/>
    </xf>
    <xf numFmtId="0" fontId="75" fillId="0" borderId="65" xfId="0" applyFont="1" applyBorder="1" applyAlignment="1">
      <alignment horizontal="center" vertical="center"/>
    </xf>
    <xf numFmtId="0" fontId="6" fillId="0" borderId="0" xfId="49" applyFont="1" applyFill="1" applyAlignment="1" applyProtection="1">
      <alignment horizontal="left" vertical="center" wrapText="1"/>
      <protection locked="0"/>
    </xf>
    <xf numFmtId="0" fontId="12" fillId="0" borderId="116"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0" fontId="6" fillId="0" borderId="48" xfId="49" applyFont="1" applyBorder="1" applyAlignment="1">
      <alignment horizontal="center" vertical="center" wrapText="1"/>
      <protection/>
    </xf>
    <xf numFmtId="0" fontId="6" fillId="0" borderId="20" xfId="49" applyFont="1" applyBorder="1" applyAlignment="1">
      <alignment horizontal="center" vertical="center" wrapText="1"/>
      <protection/>
    </xf>
    <xf numFmtId="0" fontId="6" fillId="0" borderId="47" xfId="49" applyFont="1" applyBorder="1" applyAlignment="1">
      <alignment horizontal="center" vertical="center" wrapText="1"/>
      <protection/>
    </xf>
    <xf numFmtId="0" fontId="6" fillId="0" borderId="45" xfId="49" applyFont="1" applyFill="1" applyBorder="1" applyAlignment="1" applyProtection="1">
      <alignment horizontal="center" vertical="center" wrapText="1" shrinkToFit="1"/>
      <protection locked="0"/>
    </xf>
    <xf numFmtId="0" fontId="6" fillId="0" borderId="93" xfId="49" applyFont="1" applyFill="1" applyBorder="1" applyAlignment="1" applyProtection="1">
      <alignment horizontal="center" vertical="center" wrapText="1" shrinkToFit="1"/>
      <protection locked="0"/>
    </xf>
    <xf numFmtId="0" fontId="6" fillId="0" borderId="115" xfId="49" applyFont="1" applyFill="1" applyBorder="1" applyAlignment="1" applyProtection="1">
      <alignment horizontal="center" vertical="center" wrapText="1" shrinkToFit="1"/>
      <protection locked="0"/>
    </xf>
    <xf numFmtId="0" fontId="6" fillId="0" borderId="116" xfId="46" applyFont="1" applyFill="1" applyBorder="1" applyAlignment="1" applyProtection="1">
      <alignment horizontal="center" vertical="center"/>
      <protection locked="0"/>
    </xf>
    <xf numFmtId="0" fontId="6" fillId="0" borderId="131" xfId="46" applyFont="1" applyFill="1" applyBorder="1" applyAlignment="1" applyProtection="1">
      <alignment horizontal="center" vertical="center"/>
      <protection locked="0"/>
    </xf>
    <xf numFmtId="0" fontId="6" fillId="0" borderId="23" xfId="46" applyFont="1" applyFill="1" applyBorder="1" applyAlignment="1" applyProtection="1">
      <alignment horizontal="center" vertical="center"/>
      <protection locked="0"/>
    </xf>
    <xf numFmtId="0" fontId="12" fillId="0" borderId="83" xfId="0" applyFont="1" applyBorder="1" applyAlignment="1">
      <alignment horizontal="center" vertical="center" wrapText="1" shrinkToFit="1"/>
    </xf>
    <xf numFmtId="0" fontId="12" fillId="0" borderId="49" xfId="0" applyFont="1" applyBorder="1" applyAlignment="1">
      <alignment horizontal="center" vertical="center" wrapText="1" shrinkToFit="1"/>
    </xf>
    <xf numFmtId="0" fontId="12" fillId="0" borderId="94"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3" fillId="0" borderId="116"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75" fillId="0" borderId="94" xfId="0" applyFont="1" applyBorder="1" applyAlignment="1">
      <alignment horizontal="center" vertical="center" wrapText="1"/>
    </xf>
    <xf numFmtId="0" fontId="75" fillId="0" borderId="129"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16" xfId="0" applyFont="1" applyBorder="1" applyAlignment="1">
      <alignment horizontal="center" vertical="center"/>
    </xf>
    <xf numFmtId="0" fontId="75" fillId="0" borderId="0" xfId="0" applyFont="1" applyBorder="1" applyAlignment="1">
      <alignment horizontal="center" vertical="center"/>
    </xf>
    <xf numFmtId="0" fontId="75" fillId="0" borderId="126" xfId="0" applyFont="1" applyBorder="1" applyAlignment="1">
      <alignment horizontal="center" vertical="center"/>
    </xf>
    <xf numFmtId="0" fontId="12" fillId="0" borderId="132" xfId="0" applyFont="1" applyBorder="1" applyAlignment="1">
      <alignment horizontal="center" vertical="center" wrapText="1" shrinkToFit="1"/>
    </xf>
    <xf numFmtId="0" fontId="13" fillId="33" borderId="116" xfId="0" applyFont="1" applyFill="1" applyBorder="1" applyAlignment="1">
      <alignment horizontal="center" vertical="center" wrapText="1" shrinkToFit="1"/>
    </xf>
    <xf numFmtId="0" fontId="13" fillId="33" borderId="34" xfId="0" applyFont="1" applyFill="1" applyBorder="1" applyAlignment="1">
      <alignment horizontal="center" vertical="center" wrapText="1" shrinkToFit="1"/>
    </xf>
    <xf numFmtId="0" fontId="12" fillId="0" borderId="150" xfId="0" applyFont="1" applyFill="1" applyBorder="1" applyAlignment="1">
      <alignment horizontal="center" vertical="center" wrapText="1"/>
    </xf>
    <xf numFmtId="0" fontId="12" fillId="0" borderId="151" xfId="0" applyFont="1" applyFill="1" applyBorder="1" applyAlignment="1">
      <alignment horizontal="center" vertical="center" wrapText="1"/>
    </xf>
    <xf numFmtId="0" fontId="75" fillId="0" borderId="152" xfId="0" applyFont="1" applyFill="1" applyBorder="1" applyAlignment="1">
      <alignment horizontal="center" vertical="center" wrapText="1"/>
    </xf>
    <xf numFmtId="0" fontId="75" fillId="0" borderId="78" xfId="0" applyFont="1" applyFill="1" applyBorder="1" applyAlignment="1">
      <alignment horizontal="center" vertical="center" wrapText="1"/>
    </xf>
    <xf numFmtId="0" fontId="75" fillId="0" borderId="133" xfId="0" applyFont="1" applyFill="1" applyBorder="1" applyAlignment="1">
      <alignment horizontal="center" vertical="center" wrapText="1"/>
    </xf>
    <xf numFmtId="0" fontId="12" fillId="0" borderId="153" xfId="0" applyFont="1" applyFill="1" applyBorder="1" applyAlignment="1">
      <alignment horizontal="center" vertical="center" wrapText="1"/>
    </xf>
    <xf numFmtId="0" fontId="12" fillId="0" borderId="154" xfId="0" applyFont="1" applyFill="1" applyBorder="1" applyAlignment="1">
      <alignment horizontal="center" vertical="center" wrapText="1"/>
    </xf>
    <xf numFmtId="3" fontId="6" fillId="38" borderId="95" xfId="46" applyNumberFormat="1" applyFont="1" applyFill="1" applyBorder="1" applyAlignment="1" applyProtection="1">
      <alignment horizontal="right" vertical="center" wrapText="1" indent="1"/>
      <protection hidden="1"/>
    </xf>
    <xf numFmtId="3" fontId="6" fillId="38" borderId="97" xfId="46" applyNumberFormat="1" applyFont="1" applyFill="1" applyBorder="1" applyAlignment="1" applyProtection="1">
      <alignment horizontal="right" vertical="center" wrapText="1" indent="1"/>
      <protection hidden="1"/>
    </xf>
    <xf numFmtId="3" fontId="6" fillId="38" borderId="95" xfId="46" applyNumberFormat="1" applyFont="1" applyFill="1" applyBorder="1" applyAlignment="1" applyProtection="1">
      <alignment horizontal="right" vertical="center" wrapText="1" indent="1"/>
      <protection locked="0"/>
    </xf>
    <xf numFmtId="3" fontId="6" fillId="38" borderId="83" xfId="46" applyNumberFormat="1" applyFont="1" applyFill="1" applyBorder="1" applyAlignment="1" applyProtection="1">
      <alignment horizontal="right" vertical="center" wrapText="1" indent="1"/>
      <protection locked="0"/>
    </xf>
    <xf numFmtId="3" fontId="6" fillId="0" borderId="52" xfId="46" applyNumberFormat="1" applyFont="1" applyBorder="1" applyAlignment="1" applyProtection="1">
      <alignment horizontal="right" vertical="center" wrapText="1" indent="1"/>
      <protection hidden="1"/>
    </xf>
    <xf numFmtId="3" fontId="6" fillId="0" borderId="103" xfId="46" applyNumberFormat="1" applyFont="1" applyBorder="1" applyAlignment="1" applyProtection="1">
      <alignment horizontal="right" vertical="center" wrapText="1" indent="1"/>
      <protection hidden="1"/>
    </xf>
    <xf numFmtId="0" fontId="6" fillId="0" borderId="52" xfId="46" applyFont="1" applyBorder="1" applyAlignment="1" applyProtection="1">
      <alignment horizontal="right" vertical="center" indent="1"/>
      <protection locked="0"/>
    </xf>
    <xf numFmtId="0" fontId="6" fillId="0" borderId="55" xfId="46" applyFont="1" applyBorder="1" applyAlignment="1" applyProtection="1">
      <alignment horizontal="right" vertical="center" indent="1"/>
      <protection locked="0"/>
    </xf>
    <xf numFmtId="3" fontId="6" fillId="38" borderId="52" xfId="46" applyNumberFormat="1" applyFont="1" applyFill="1" applyBorder="1" applyAlignment="1" applyProtection="1">
      <alignment horizontal="right" vertical="center" wrapText="1" indent="1"/>
      <protection locked="0"/>
    </xf>
    <xf numFmtId="3" fontId="6" fillId="38" borderId="55" xfId="46" applyNumberFormat="1" applyFont="1" applyFill="1" applyBorder="1" applyAlignment="1" applyProtection="1">
      <alignment horizontal="right" vertical="center" wrapText="1" indent="1"/>
      <protection locked="0"/>
    </xf>
    <xf numFmtId="0" fontId="6" fillId="38" borderId="52" xfId="46" applyFont="1" applyFill="1" applyBorder="1" applyAlignment="1" applyProtection="1">
      <alignment horizontal="right" vertical="center" indent="1"/>
      <protection locked="0"/>
    </xf>
    <xf numFmtId="0" fontId="6" fillId="38" borderId="55" xfId="46" applyFont="1" applyFill="1" applyBorder="1" applyAlignment="1" applyProtection="1">
      <alignment horizontal="right" vertical="center" indent="1"/>
      <protection locked="0"/>
    </xf>
    <xf numFmtId="0" fontId="6" fillId="0" borderId="52" xfId="46" applyFont="1" applyBorder="1" applyAlignment="1" applyProtection="1">
      <alignment horizontal="right" vertical="center" wrapText="1" indent="1"/>
      <protection locked="0"/>
    </xf>
    <xf numFmtId="0" fontId="6" fillId="0" borderId="55" xfId="46" applyFont="1" applyBorder="1" applyAlignment="1" applyProtection="1">
      <alignment horizontal="right" vertical="center" wrapText="1" indent="1"/>
      <protection locked="0"/>
    </xf>
    <xf numFmtId="3" fontId="6" fillId="0" borderId="52" xfId="46" applyNumberFormat="1" applyFont="1" applyFill="1" applyBorder="1" applyAlignment="1" applyProtection="1">
      <alignment horizontal="right" vertical="center" wrapText="1" indent="1"/>
      <protection locked="0"/>
    </xf>
    <xf numFmtId="3" fontId="6" fillId="0" borderId="55" xfId="46" applyNumberFormat="1" applyFont="1" applyFill="1" applyBorder="1" applyAlignment="1" applyProtection="1">
      <alignment horizontal="right" vertical="center" wrapText="1" indent="1"/>
      <protection locked="0"/>
    </xf>
    <xf numFmtId="3" fontId="6" fillId="38" borderId="124" xfId="46" applyNumberFormat="1" applyFont="1" applyFill="1" applyBorder="1" applyAlignment="1" applyProtection="1">
      <alignment horizontal="right" vertical="center" indent="1"/>
      <protection locked="0"/>
    </xf>
    <xf numFmtId="3" fontId="6" fillId="38" borderId="63" xfId="46" applyNumberFormat="1" applyFont="1" applyFill="1" applyBorder="1" applyAlignment="1" applyProtection="1">
      <alignment horizontal="right" vertical="center" indent="1"/>
      <protection locked="0"/>
    </xf>
    <xf numFmtId="0" fontId="6" fillId="38" borderId="124" xfId="46" applyFont="1" applyFill="1" applyBorder="1" applyAlignment="1" applyProtection="1">
      <alignment horizontal="right" vertical="center" indent="1"/>
      <protection locked="0"/>
    </xf>
    <xf numFmtId="0" fontId="6" fillId="38" borderId="63" xfId="46" applyFont="1" applyFill="1" applyBorder="1" applyAlignment="1" applyProtection="1">
      <alignment horizontal="right" vertical="center" indent="1"/>
      <protection locked="0"/>
    </xf>
    <xf numFmtId="3" fontId="6" fillId="38" borderId="52" xfId="46" applyNumberFormat="1" applyFont="1" applyFill="1" applyBorder="1" applyAlignment="1" applyProtection="1">
      <alignment horizontal="right" vertical="center" wrapText="1" indent="1"/>
      <protection hidden="1"/>
    </xf>
    <xf numFmtId="3" fontId="6" fillId="38" borderId="103" xfId="46" applyNumberFormat="1" applyFont="1" applyFill="1" applyBorder="1" applyAlignment="1" applyProtection="1">
      <alignment horizontal="right" vertical="center" wrapText="1" indent="1"/>
      <protection hidden="1"/>
    </xf>
    <xf numFmtId="3" fontId="6" fillId="0" borderId="52" xfId="46" applyNumberFormat="1" applyFont="1" applyBorder="1" applyAlignment="1" applyProtection="1">
      <alignment horizontal="right" vertical="center" wrapText="1" indent="1"/>
      <protection locked="0"/>
    </xf>
    <xf numFmtId="3" fontId="6" fillId="0" borderId="55" xfId="46" applyNumberFormat="1" applyFont="1" applyBorder="1" applyAlignment="1" applyProtection="1">
      <alignment horizontal="right" vertical="center" wrapText="1" indent="1"/>
      <protection locked="0"/>
    </xf>
    <xf numFmtId="0" fontId="12" fillId="0" borderId="0" xfId="0" applyFont="1" applyFill="1" applyAlignment="1">
      <alignment horizontal="left" vertical="center" wrapText="1"/>
    </xf>
    <xf numFmtId="0" fontId="82" fillId="0" borderId="0" xfId="0" applyFont="1" applyFill="1" applyAlignment="1">
      <alignment horizontal="left" vertical="center" wrapText="1"/>
    </xf>
    <xf numFmtId="0" fontId="82" fillId="0" borderId="0" xfId="0" applyFont="1" applyAlignment="1">
      <alignment horizontal="left" vertical="center" wrapText="1"/>
    </xf>
    <xf numFmtId="0" fontId="6" fillId="38" borderId="155" xfId="46" applyFont="1" applyFill="1" applyBorder="1" applyAlignment="1" applyProtection="1">
      <alignment horizontal="left" vertical="center" indent="1"/>
      <protection locked="0"/>
    </xf>
    <xf numFmtId="0" fontId="6" fillId="38" borderId="55" xfId="46" applyFont="1" applyFill="1" applyBorder="1" applyAlignment="1" applyProtection="1">
      <alignment horizontal="left" vertical="center" indent="1"/>
      <protection locked="0"/>
    </xf>
    <xf numFmtId="0" fontId="6" fillId="0" borderId="36" xfId="46" applyFont="1" applyBorder="1" applyAlignment="1" applyProtection="1">
      <alignment horizontal="left" vertical="center" indent="1"/>
      <protection locked="0"/>
    </xf>
    <xf numFmtId="0" fontId="6" fillId="0" borderId="42" xfId="46" applyFont="1" applyBorder="1" applyAlignment="1" applyProtection="1">
      <alignment horizontal="left" vertical="center" indent="1"/>
      <protection locked="0"/>
    </xf>
    <xf numFmtId="0" fontId="6" fillId="0" borderId="32" xfId="46" applyFont="1" applyBorder="1" applyAlignment="1" applyProtection="1">
      <alignment horizontal="left" vertical="center" indent="1"/>
      <protection locked="0"/>
    </xf>
    <xf numFmtId="0" fontId="6" fillId="38" borderId="124" xfId="46" applyFont="1" applyFill="1" applyBorder="1" applyAlignment="1" applyProtection="1">
      <alignment horizontal="left" vertical="center" indent="1"/>
      <protection locked="0"/>
    </xf>
    <xf numFmtId="0" fontId="6" fillId="38" borderId="63" xfId="46" applyFont="1" applyFill="1" applyBorder="1" applyAlignment="1" applyProtection="1">
      <alignment horizontal="left" vertical="center" indent="1"/>
      <protection locked="0"/>
    </xf>
    <xf numFmtId="0" fontId="6" fillId="38" borderId="52" xfId="46" applyFont="1" applyFill="1" applyBorder="1" applyAlignment="1" applyProtection="1">
      <alignment horizontal="left" vertical="center" indent="1"/>
      <protection locked="0"/>
    </xf>
    <xf numFmtId="0" fontId="6" fillId="0" borderId="0" xfId="46" applyFont="1" applyBorder="1" applyAlignment="1" applyProtection="1">
      <alignment horizontal="left" wrapText="1"/>
      <protection locked="0"/>
    </xf>
    <xf numFmtId="0" fontId="6" fillId="0" borderId="0" xfId="46" applyFont="1" applyBorder="1" applyAlignment="1" applyProtection="1">
      <alignment horizontal="left" wrapText="1"/>
      <protection locked="0"/>
    </xf>
    <xf numFmtId="3" fontId="6" fillId="38" borderId="124" xfId="46" applyNumberFormat="1" applyFont="1" applyFill="1" applyBorder="1" applyAlignment="1" applyProtection="1">
      <alignment horizontal="right" vertical="center" wrapText="1" indent="1"/>
      <protection hidden="1"/>
    </xf>
    <xf numFmtId="3" fontId="6" fillId="38" borderId="139" xfId="46" applyNumberFormat="1" applyFont="1" applyFill="1" applyBorder="1" applyAlignment="1" applyProtection="1">
      <alignment horizontal="right" vertical="center" wrapText="1" indent="1"/>
      <protection hidden="1"/>
    </xf>
    <xf numFmtId="0" fontId="6" fillId="0" borderId="48" xfId="46" applyFont="1" applyBorder="1" applyAlignment="1" applyProtection="1">
      <alignment horizontal="center" vertical="center"/>
      <protection locked="0"/>
    </xf>
    <xf numFmtId="0" fontId="6" fillId="0" borderId="47" xfId="46" applyFont="1" applyBorder="1" applyAlignment="1" applyProtection="1">
      <alignment horizontal="center" vertical="center"/>
      <protection locked="0"/>
    </xf>
    <xf numFmtId="0" fontId="6" fillId="0" borderId="49" xfId="46" applyFont="1" applyBorder="1" applyAlignment="1" applyProtection="1">
      <alignment horizontal="center" vertical="center" wrapText="1"/>
      <protection locked="0"/>
    </xf>
    <xf numFmtId="0" fontId="6" fillId="0" borderId="64" xfId="46" applyFont="1" applyBorder="1" applyAlignment="1" applyProtection="1">
      <alignment horizontal="center" vertical="center" wrapText="1"/>
      <protection locked="0"/>
    </xf>
    <xf numFmtId="0" fontId="6" fillId="38" borderId="32" xfId="46" applyFont="1" applyFill="1" applyBorder="1" applyAlignment="1" applyProtection="1">
      <alignment horizontal="left" vertical="center" wrapText="1"/>
      <protection locked="0"/>
    </xf>
    <xf numFmtId="0" fontId="6" fillId="0" borderId="95" xfId="46" applyFont="1" applyBorder="1" applyAlignment="1" applyProtection="1">
      <alignment horizontal="center" vertical="center"/>
      <protection locked="0"/>
    </xf>
    <xf numFmtId="0" fontId="6" fillId="0" borderId="99" xfId="46" applyFont="1" applyBorder="1" applyAlignment="1" applyProtection="1">
      <alignment horizontal="center" vertical="center"/>
      <protection locked="0"/>
    </xf>
    <xf numFmtId="0" fontId="6" fillId="0" borderId="97" xfId="46" applyFont="1" applyBorder="1" applyAlignment="1" applyProtection="1">
      <alignment horizontal="center" vertical="center"/>
      <protection locked="0"/>
    </xf>
    <xf numFmtId="0" fontId="6" fillId="0" borderId="124" xfId="46" applyFont="1" applyBorder="1" applyAlignment="1" applyProtection="1">
      <alignment horizontal="center" vertical="center" wrapText="1"/>
      <protection locked="0"/>
    </xf>
    <xf numFmtId="0" fontId="6" fillId="0" borderId="63" xfId="46" applyFont="1" applyBorder="1" applyAlignment="1" applyProtection="1">
      <alignment horizontal="center" vertical="center" wrapText="1"/>
      <protection locked="0"/>
    </xf>
    <xf numFmtId="0" fontId="6" fillId="0" borderId="139" xfId="46" applyFont="1" applyBorder="1" applyAlignment="1" applyProtection="1">
      <alignment horizontal="center" vertical="center" wrapText="1"/>
      <protection locked="0"/>
    </xf>
    <xf numFmtId="0" fontId="6" fillId="0" borderId="0" xfId="46" applyFont="1" applyAlignment="1" applyProtection="1">
      <alignment horizontal="left" vertical="center" wrapText="1"/>
      <protection locked="0"/>
    </xf>
    <xf numFmtId="0" fontId="6" fillId="0" borderId="94" xfId="46" applyFont="1" applyBorder="1" applyAlignment="1" applyProtection="1">
      <alignment horizontal="center" vertical="center" wrapText="1"/>
      <protection locked="0"/>
    </xf>
    <xf numFmtId="0" fontId="6" fillId="0" borderId="50" xfId="46" applyFont="1" applyBorder="1" applyAlignment="1" applyProtection="1">
      <alignment horizontal="center" vertical="center" wrapText="1"/>
      <protection locked="0"/>
    </xf>
    <xf numFmtId="0" fontId="6" fillId="0" borderId="44" xfId="46" applyFont="1" applyBorder="1" applyAlignment="1" applyProtection="1">
      <alignment horizontal="center" vertical="center" wrapText="1"/>
      <protection locked="0"/>
    </xf>
    <xf numFmtId="0" fontId="6" fillId="0" borderId="22" xfId="46" applyFont="1" applyBorder="1" applyAlignment="1" applyProtection="1">
      <alignment horizontal="center" vertical="center" wrapText="1"/>
      <protection locked="0"/>
    </xf>
    <xf numFmtId="0" fontId="75" fillId="0" borderId="48" xfId="0" applyFont="1" applyBorder="1" applyAlignment="1">
      <alignment horizontal="center" vertical="center"/>
    </xf>
    <xf numFmtId="0" fontId="75" fillId="0" borderId="84" xfId="0" applyFont="1" applyBorder="1" applyAlignment="1">
      <alignment horizontal="center" vertical="center"/>
    </xf>
    <xf numFmtId="0" fontId="75" fillId="0" borderId="20" xfId="0" applyFont="1" applyBorder="1" applyAlignment="1">
      <alignment horizontal="center" vertical="center"/>
    </xf>
    <xf numFmtId="0" fontId="75" fillId="0" borderId="62" xfId="0" applyFont="1" applyBorder="1" applyAlignment="1">
      <alignment horizontal="center" vertical="center"/>
    </xf>
    <xf numFmtId="0" fontId="75" fillId="0" borderId="49" xfId="0" applyFont="1" applyBorder="1" applyAlignment="1">
      <alignment horizontal="center" vertical="center"/>
    </xf>
    <xf numFmtId="0" fontId="75" fillId="0" borderId="0" xfId="0" applyFont="1" applyAlignment="1">
      <alignment horizontal="left"/>
    </xf>
    <xf numFmtId="0" fontId="75" fillId="0" borderId="49" xfId="0" applyFont="1" applyBorder="1" applyAlignment="1">
      <alignment horizontal="left"/>
    </xf>
    <xf numFmtId="0" fontId="75" fillId="0" borderId="84" xfId="0" applyFont="1" applyBorder="1" applyAlignment="1">
      <alignment horizontal="left"/>
    </xf>
    <xf numFmtId="0" fontId="75" fillId="0" borderId="35" xfId="0" applyFont="1" applyBorder="1" applyAlignment="1">
      <alignment horizontal="left"/>
    </xf>
    <xf numFmtId="0" fontId="75" fillId="0" borderId="62" xfId="0" applyFont="1" applyBorder="1" applyAlignment="1">
      <alignment horizontal="left"/>
    </xf>
    <xf numFmtId="0" fontId="75" fillId="44" borderId="48" xfId="0" applyFont="1" applyFill="1" applyBorder="1" applyAlignment="1">
      <alignment horizontal="center" vertical="center"/>
    </xf>
    <xf numFmtId="0" fontId="75" fillId="44" borderId="84" xfId="0" applyFont="1" applyFill="1" applyBorder="1" applyAlignment="1">
      <alignment horizontal="center" vertical="center"/>
    </xf>
    <xf numFmtId="0" fontId="75" fillId="44" borderId="20" xfId="0" applyFont="1" applyFill="1" applyBorder="1" applyAlignment="1">
      <alignment horizontal="center" vertical="center"/>
    </xf>
    <xf numFmtId="0" fontId="75" fillId="44" borderId="62" xfId="0" applyFont="1" applyFill="1" applyBorder="1" applyAlignment="1">
      <alignment horizontal="center" vertical="center"/>
    </xf>
    <xf numFmtId="0" fontId="75" fillId="0" borderId="44"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35" xfId="0" applyFont="1" applyBorder="1" applyAlignment="1">
      <alignment horizontal="center" vertical="center"/>
    </xf>
    <xf numFmtId="0" fontId="75" fillId="0" borderId="20" xfId="0" applyFont="1" applyBorder="1" applyAlignment="1">
      <alignment horizontal="left"/>
    </xf>
    <xf numFmtId="0" fontId="75" fillId="0" borderId="89" xfId="0" applyFont="1" applyBorder="1" applyAlignment="1">
      <alignment horizontal="left"/>
    </xf>
    <xf numFmtId="0" fontId="75" fillId="0" borderId="26" xfId="0" applyFont="1" applyBorder="1" applyAlignment="1">
      <alignment horizontal="left"/>
    </xf>
    <xf numFmtId="0" fontId="75" fillId="0" borderId="103" xfId="0" applyFont="1" applyBorder="1" applyAlignment="1">
      <alignment horizontal="left"/>
    </xf>
    <xf numFmtId="0" fontId="75" fillId="0" borderId="146" xfId="0" applyFont="1" applyBorder="1" applyAlignment="1">
      <alignment horizontal="left"/>
    </xf>
    <xf numFmtId="0" fontId="75" fillId="0" borderId="140" xfId="0" applyFont="1" applyBorder="1" applyAlignment="1">
      <alignment horizontal="left"/>
    </xf>
    <xf numFmtId="0" fontId="75" fillId="0" borderId="139" xfId="0" applyFont="1" applyBorder="1" applyAlignment="1">
      <alignment horizontal="left"/>
    </xf>
    <xf numFmtId="0" fontId="77" fillId="0" borderId="135" xfId="0" applyFont="1" applyBorder="1" applyAlignment="1">
      <alignment horizontal="center" vertical="center"/>
    </xf>
    <xf numFmtId="0" fontId="77" fillId="0" borderId="87" xfId="0" applyFont="1" applyBorder="1" applyAlignment="1">
      <alignment horizontal="center" vertical="center"/>
    </xf>
    <xf numFmtId="0" fontId="77" fillId="0" borderId="15" xfId="0" applyFont="1" applyBorder="1" applyAlignment="1">
      <alignment horizontal="center" vertical="center"/>
    </xf>
    <xf numFmtId="0" fontId="77" fillId="0" borderId="96" xfId="0" applyFont="1" applyBorder="1" applyAlignment="1">
      <alignment horizontal="center" vertical="center"/>
    </xf>
    <xf numFmtId="0" fontId="77" fillId="0" borderId="16" xfId="0" applyFont="1" applyBorder="1" applyAlignment="1">
      <alignment horizontal="center" vertical="center"/>
    </xf>
    <xf numFmtId="0" fontId="77" fillId="0" borderId="145" xfId="0" applyFont="1" applyBorder="1" applyAlignment="1">
      <alignment horizontal="center" vertical="center"/>
    </xf>
    <xf numFmtId="0" fontId="77" fillId="0" borderId="88" xfId="0" applyFont="1" applyBorder="1" applyAlignment="1">
      <alignment horizontal="center" vertical="center"/>
    </xf>
    <xf numFmtId="0" fontId="77" fillId="0" borderId="0" xfId="0" applyFont="1" applyAlignment="1">
      <alignment horizontal="center" vertical="center"/>
    </xf>
    <xf numFmtId="0" fontId="77" fillId="0" borderId="82" xfId="0" applyFont="1" applyBorder="1" applyAlignment="1">
      <alignment horizontal="center" vertical="center"/>
    </xf>
    <xf numFmtId="0" fontId="77" fillId="0" borderId="98" xfId="0" applyFont="1" applyBorder="1" applyAlignment="1">
      <alignment horizontal="center" vertical="center"/>
    </xf>
    <xf numFmtId="0" fontId="77" fillId="0" borderId="126" xfId="0" applyFont="1" applyBorder="1" applyAlignment="1">
      <alignment horizontal="center" vertical="center"/>
    </xf>
    <xf numFmtId="0" fontId="77" fillId="0" borderId="48" xfId="0" applyFont="1" applyBorder="1" applyAlignment="1">
      <alignment horizontal="center" vertical="center"/>
    </xf>
    <xf numFmtId="0" fontId="77" fillId="0" borderId="49" xfId="0" applyFont="1" applyBorder="1" applyAlignment="1">
      <alignment horizontal="center" vertical="center"/>
    </xf>
    <xf numFmtId="0" fontId="77" fillId="0" borderId="84" xfId="0" applyFont="1" applyBorder="1" applyAlignment="1">
      <alignment horizontal="center" vertical="center"/>
    </xf>
    <xf numFmtId="0" fontId="77" fillId="0" borderId="20" xfId="0" applyFont="1" applyBorder="1" applyAlignment="1">
      <alignment horizontal="center" vertical="center"/>
    </xf>
    <xf numFmtId="0" fontId="77" fillId="0" borderId="35" xfId="0" applyFont="1" applyBorder="1" applyAlignment="1">
      <alignment horizontal="center" vertical="center"/>
    </xf>
    <xf numFmtId="0" fontId="77" fillId="0" borderId="62" xfId="0" applyFont="1" applyBorder="1" applyAlignment="1">
      <alignment horizontal="center" vertical="center"/>
    </xf>
    <xf numFmtId="0" fontId="77" fillId="0" borderId="21" xfId="0" applyFont="1" applyBorder="1" applyAlignment="1">
      <alignment horizontal="center" vertical="center"/>
    </xf>
    <xf numFmtId="0" fontId="77" fillId="0" borderId="36" xfId="0" applyFont="1" applyBorder="1" applyAlignment="1">
      <alignment horizontal="center" vertical="center"/>
    </xf>
    <xf numFmtId="0" fontId="77" fillId="0" borderId="86" xfId="0" applyFont="1" applyBorder="1" applyAlignment="1">
      <alignment horizontal="center" vertical="center"/>
    </xf>
    <xf numFmtId="0" fontId="75" fillId="0" borderId="0" xfId="0" applyFont="1" applyAlignment="1">
      <alignment horizontal="left" wrapText="1"/>
    </xf>
    <xf numFmtId="0" fontId="77" fillId="0" borderId="98" xfId="0" applyFont="1" applyBorder="1" applyAlignment="1">
      <alignment horizontal="center"/>
    </xf>
    <xf numFmtId="0" fontId="77" fillId="0" borderId="126" xfId="0" applyFont="1" applyBorder="1" applyAlignment="1">
      <alignment horizontal="center"/>
    </xf>
    <xf numFmtId="0" fontId="77" fillId="0" borderId="60" xfId="0" applyFont="1" applyBorder="1" applyAlignment="1">
      <alignment horizontal="center"/>
    </xf>
    <xf numFmtId="0" fontId="75" fillId="0" borderId="4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1" xfId="0" applyFont="1" applyBorder="1" applyAlignment="1">
      <alignment horizontal="left"/>
    </xf>
    <xf numFmtId="0" fontId="75" fillId="0" borderId="36" xfId="0" applyFont="1" applyBorder="1" applyAlignment="1">
      <alignment horizontal="left"/>
    </xf>
    <xf numFmtId="0" fontId="75" fillId="0" borderId="86" xfId="0" applyFont="1" applyBorder="1" applyAlignment="1">
      <alignment horizontal="left"/>
    </xf>
    <xf numFmtId="0" fontId="77" fillId="0" borderId="14" xfId="0" applyFont="1" applyBorder="1" applyAlignment="1">
      <alignment horizontal="center" vertical="center"/>
    </xf>
    <xf numFmtId="0" fontId="77" fillId="0" borderId="138" xfId="0" applyFont="1" applyBorder="1" applyAlignment="1">
      <alignment horizontal="center" vertical="center"/>
    </xf>
    <xf numFmtId="0" fontId="77" fillId="0" borderId="37" xfId="0" applyFont="1" applyBorder="1" applyAlignment="1">
      <alignment horizontal="center" vertical="center"/>
    </xf>
    <xf numFmtId="0" fontId="77" fillId="0" borderId="38" xfId="0" applyFont="1" applyBorder="1" applyAlignment="1">
      <alignment horizontal="center" vertical="center"/>
    </xf>
    <xf numFmtId="0" fontId="77" fillId="0" borderId="39" xfId="0" applyFont="1" applyBorder="1" applyAlignment="1">
      <alignment horizontal="center" vertical="center"/>
    </xf>
    <xf numFmtId="0" fontId="77" fillId="0" borderId="41" xfId="0" applyFont="1" applyBorder="1" applyAlignment="1">
      <alignment horizontal="center" vertical="center"/>
    </xf>
    <xf numFmtId="0" fontId="75" fillId="0" borderId="94" xfId="0" applyFont="1" applyBorder="1" applyAlignment="1">
      <alignment horizontal="center" vertical="center" wrapText="1"/>
    </xf>
    <xf numFmtId="0" fontId="75" fillId="0" borderId="129" xfId="0" applyFont="1" applyBorder="1" applyAlignment="1">
      <alignment horizontal="center" vertical="center" wrapText="1"/>
    </xf>
    <xf numFmtId="0" fontId="75" fillId="0" borderId="30" xfId="0" applyFont="1" applyBorder="1" applyAlignment="1">
      <alignment horizontal="center" vertical="center" wrapText="1"/>
    </xf>
    <xf numFmtId="0" fontId="77" fillId="0" borderId="11" xfId="0" applyFont="1" applyBorder="1" applyAlignment="1">
      <alignment horizontal="center"/>
    </xf>
    <xf numFmtId="0" fontId="77" fillId="0" borderId="12" xfId="0" applyFont="1" applyBorder="1" applyAlignment="1">
      <alignment horizontal="center"/>
    </xf>
    <xf numFmtId="0" fontId="77" fillId="0" borderId="13" xfId="0" applyFont="1" applyBorder="1" applyAlignment="1">
      <alignment horizontal="center"/>
    </xf>
    <xf numFmtId="0" fontId="75" fillId="0" borderId="52" xfId="0" applyFont="1" applyBorder="1" applyAlignment="1">
      <alignment horizontal="left"/>
    </xf>
    <xf numFmtId="0" fontId="6" fillId="0" borderId="95" xfId="46" applyFont="1" applyBorder="1" applyAlignment="1" applyProtection="1">
      <alignment horizontal="center" vertical="center" wrapText="1"/>
      <protection locked="0"/>
    </xf>
    <xf numFmtId="0" fontId="6" fillId="0" borderId="97" xfId="46" applyFont="1" applyBorder="1" applyAlignment="1" applyProtection="1">
      <alignment horizontal="center" vertical="center" wrapText="1"/>
      <protection locked="0"/>
    </xf>
    <xf numFmtId="0" fontId="22" fillId="0" borderId="96" xfId="46" applyFont="1" applyBorder="1" applyAlignment="1" applyProtection="1">
      <alignment horizontal="center" vertical="center"/>
      <protection locked="0"/>
    </xf>
    <xf numFmtId="0" fontId="22" fillId="0" borderId="45" xfId="46" applyFont="1" applyBorder="1" applyAlignment="1" applyProtection="1">
      <alignment horizontal="center" vertical="center"/>
      <protection locked="0"/>
    </xf>
    <xf numFmtId="0" fontId="22" fillId="0" borderId="88" xfId="46" applyFont="1" applyBorder="1" applyAlignment="1" applyProtection="1">
      <alignment horizontal="center" vertical="center"/>
      <protection locked="0"/>
    </xf>
    <xf numFmtId="0" fontId="22" fillId="0" borderId="93" xfId="46" applyFont="1" applyBorder="1" applyAlignment="1" applyProtection="1">
      <alignment horizontal="center" vertical="center"/>
      <protection locked="0"/>
    </xf>
    <xf numFmtId="0" fontId="22" fillId="0" borderId="98" xfId="46" applyFont="1" applyBorder="1" applyAlignment="1" applyProtection="1">
      <alignment horizontal="center" vertical="center"/>
      <protection locked="0"/>
    </xf>
    <xf numFmtId="0" fontId="22" fillId="0" borderId="115" xfId="46" applyFont="1" applyBorder="1" applyAlignment="1" applyProtection="1">
      <alignment horizontal="center" vertical="center"/>
      <protection locked="0"/>
    </xf>
    <xf numFmtId="0" fontId="6" fillId="36" borderId="89" xfId="46" applyFont="1" applyFill="1" applyBorder="1" applyAlignment="1" applyProtection="1">
      <alignment horizontal="left" vertical="center" wrapText="1" indent="1" readingOrder="1"/>
      <protection locked="0"/>
    </xf>
    <xf numFmtId="0" fontId="6" fillId="36" borderId="103" xfId="46" applyFont="1" applyFill="1" applyBorder="1" applyAlignment="1" applyProtection="1">
      <alignment horizontal="left" vertical="center" wrapText="1" indent="1" readingOrder="1"/>
      <protection locked="0"/>
    </xf>
    <xf numFmtId="0" fontId="6" fillId="36" borderId="156" xfId="46" applyFont="1" applyFill="1" applyBorder="1" applyAlignment="1" applyProtection="1">
      <alignment horizontal="left" vertical="center" wrapText="1" indent="1" readingOrder="1"/>
      <protection locked="0"/>
    </xf>
    <xf numFmtId="0" fontId="6" fillId="36" borderId="157" xfId="46" applyFont="1" applyFill="1" applyBorder="1" applyAlignment="1" applyProtection="1">
      <alignment horizontal="left" vertical="center" wrapText="1" indent="1" readingOrder="1"/>
      <protection locked="0"/>
    </xf>
    <xf numFmtId="0" fontId="6" fillId="0" borderId="42" xfId="46" applyFont="1" applyBorder="1" applyAlignment="1" applyProtection="1">
      <alignment horizontal="center" vertical="center" wrapText="1"/>
      <protection locked="0"/>
    </xf>
    <xf numFmtId="0" fontId="6" fillId="0" borderId="32" xfId="46" applyFont="1" applyBorder="1" applyAlignment="1" applyProtection="1">
      <alignment horizontal="center" vertical="center" wrapText="1"/>
      <protection locked="0"/>
    </xf>
    <xf numFmtId="0" fontId="6" fillId="0" borderId="36" xfId="46" applyFont="1" applyBorder="1" applyAlignment="1" applyProtection="1">
      <alignment horizontal="center" vertical="center"/>
      <protection locked="0"/>
    </xf>
    <xf numFmtId="0" fontId="6" fillId="0" borderId="32" xfId="46" applyFont="1" applyBorder="1" applyAlignment="1" applyProtection="1">
      <alignment horizontal="center" vertical="center"/>
      <protection locked="0"/>
    </xf>
    <xf numFmtId="0" fontId="6" fillId="0" borderId="36" xfId="46" applyFont="1" applyFill="1" applyBorder="1" applyAlignment="1" applyProtection="1">
      <alignment horizontal="center" vertical="center"/>
      <protection locked="0"/>
    </xf>
    <xf numFmtId="0" fontId="6" fillId="0" borderId="32" xfId="46" applyFont="1" applyFill="1" applyBorder="1" applyAlignment="1" applyProtection="1">
      <alignment horizontal="center" vertical="center"/>
      <protection locked="0"/>
    </xf>
    <xf numFmtId="0" fontId="6" fillId="0" borderId="82"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2" fontId="6" fillId="0" borderId="36" xfId="46" applyNumberFormat="1" applyFont="1" applyBorder="1" applyAlignment="1" applyProtection="1">
      <alignment horizontal="center" vertical="center" wrapText="1"/>
      <protection locked="0"/>
    </xf>
    <xf numFmtId="2" fontId="6" fillId="0" borderId="32" xfId="46" applyNumberFormat="1" applyFont="1" applyBorder="1" applyAlignment="1" applyProtection="1">
      <alignment horizontal="center" vertical="center" wrapText="1"/>
      <protection locked="0"/>
    </xf>
    <xf numFmtId="3" fontId="6" fillId="43" borderId="156" xfId="46" applyNumberFormat="1" applyFont="1" applyFill="1" applyBorder="1" applyAlignment="1">
      <alignment horizontal="left" vertical="center"/>
      <protection/>
    </xf>
    <xf numFmtId="0" fontId="6" fillId="36" borderId="158" xfId="46" applyFont="1" applyFill="1" applyBorder="1" applyAlignment="1" applyProtection="1">
      <alignment horizontal="left" vertical="center" wrapText="1" indent="1" readingOrder="1"/>
      <protection locked="0"/>
    </xf>
    <xf numFmtId="0" fontId="6" fillId="36" borderId="104" xfId="46" applyFont="1" applyFill="1" applyBorder="1" applyAlignment="1" applyProtection="1">
      <alignment horizontal="left" vertical="center" wrapText="1" indent="1" readingOrder="1"/>
      <protection locked="0"/>
    </xf>
    <xf numFmtId="0" fontId="6" fillId="0" borderId="159" xfId="46" applyFont="1" applyBorder="1" applyAlignment="1" applyProtection="1">
      <alignment horizontal="center" vertical="top" readingOrder="1"/>
      <protection locked="0"/>
    </xf>
    <xf numFmtId="0" fontId="6" fillId="0" borderId="88" xfId="46" applyFont="1" applyBorder="1" applyAlignment="1" applyProtection="1">
      <alignment horizontal="center" vertical="top" readingOrder="1"/>
      <protection locked="0"/>
    </xf>
    <xf numFmtId="0" fontId="6" fillId="0" borderId="160" xfId="46" applyFont="1" applyBorder="1" applyAlignment="1" applyProtection="1">
      <alignment horizontal="center" vertical="top" readingOrder="1"/>
      <protection locked="0"/>
    </xf>
    <xf numFmtId="0" fontId="6" fillId="0" borderId="14" xfId="46" applyFont="1" applyBorder="1" applyAlignment="1" applyProtection="1">
      <alignment horizontal="center" vertical="center"/>
      <protection locked="0"/>
    </xf>
    <xf numFmtId="0" fontId="6" fillId="0" borderId="138" xfId="46" applyFont="1" applyBorder="1" applyAlignment="1" applyProtection="1">
      <alignment horizontal="center" vertical="center"/>
      <protection locked="0"/>
    </xf>
    <xf numFmtId="0" fontId="6" fillId="0" borderId="37" xfId="46" applyFont="1" applyBorder="1" applyAlignment="1" applyProtection="1">
      <alignment horizontal="center" vertical="center"/>
      <protection locked="0"/>
    </xf>
    <xf numFmtId="0" fontId="6" fillId="0" borderId="83" xfId="46" applyFont="1" applyBorder="1" applyAlignment="1" applyProtection="1">
      <alignment horizontal="center" vertical="center"/>
      <protection locked="0"/>
    </xf>
    <xf numFmtId="0" fontId="6" fillId="0" borderId="0" xfId="46" applyFont="1" applyFill="1" applyAlignment="1">
      <alignment horizontal="left" vertical="center" wrapText="1"/>
      <protection/>
    </xf>
    <xf numFmtId="0" fontId="6" fillId="0" borderId="116" xfId="46" applyFont="1" applyBorder="1" applyAlignment="1" applyProtection="1">
      <alignment horizontal="center" vertical="center" wrapText="1"/>
      <protection locked="0"/>
    </xf>
    <xf numFmtId="0" fontId="6" fillId="0" borderId="131"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141" xfId="46" applyFont="1" applyFill="1" applyBorder="1" applyAlignment="1" applyProtection="1">
      <alignment horizontal="center" vertical="center" wrapText="1"/>
      <protection locked="0"/>
    </xf>
    <xf numFmtId="0" fontId="6" fillId="0" borderId="97" xfId="46" applyFont="1" applyFill="1" applyBorder="1" applyAlignment="1" applyProtection="1">
      <alignment horizontal="center" vertical="center" wrapText="1"/>
      <protection locked="0"/>
    </xf>
    <xf numFmtId="0" fontId="6" fillId="0" borderId="141" xfId="46" applyFont="1" applyBorder="1" applyAlignment="1" applyProtection="1">
      <alignment horizontal="center" vertical="center" wrapText="1"/>
      <protection locked="0"/>
    </xf>
    <xf numFmtId="0" fontId="6" fillId="0" borderId="89" xfId="46" applyFont="1" applyBorder="1" applyAlignment="1" applyProtection="1">
      <alignment horizontal="center" vertical="center" wrapText="1"/>
      <protection locked="0"/>
    </xf>
    <xf numFmtId="0" fontId="6" fillId="0" borderId="26" xfId="46" applyFont="1" applyBorder="1" applyAlignment="1" applyProtection="1">
      <alignment horizontal="center" vertical="center" wrapText="1"/>
      <protection locked="0"/>
    </xf>
    <xf numFmtId="0" fontId="6" fillId="0" borderId="35" xfId="46" applyFont="1" applyBorder="1" applyAlignment="1" applyProtection="1">
      <alignment horizontal="center" vertical="center"/>
      <protection locked="0"/>
    </xf>
    <xf numFmtId="0" fontId="6" fillId="0" borderId="82" xfId="46" applyFont="1" applyFill="1" applyBorder="1" applyAlignment="1" applyProtection="1">
      <alignment horizontal="center" vertical="center" wrapText="1"/>
      <protection locked="0"/>
    </xf>
    <xf numFmtId="0" fontId="6" fillId="0" borderId="31" xfId="46" applyFont="1" applyFill="1" applyBorder="1" applyAlignment="1" applyProtection="1">
      <alignment horizontal="center" vertical="center" wrapText="1"/>
      <protection locked="0"/>
    </xf>
    <xf numFmtId="0" fontId="6" fillId="0" borderId="116" xfId="46" applyFont="1" applyBorder="1" applyAlignment="1" applyProtection="1">
      <alignment horizontal="center" vertical="center" wrapText="1"/>
      <protection locked="0"/>
    </xf>
    <xf numFmtId="0" fontId="6" fillId="0" borderId="131" xfId="46" applyFont="1" applyBorder="1" applyAlignment="1" applyProtection="1">
      <alignment horizontal="center" vertical="center" wrapText="1"/>
      <protection locked="0"/>
    </xf>
    <xf numFmtId="0" fontId="6" fillId="0" borderId="34" xfId="46" applyFont="1" applyBorder="1" applyAlignment="1" applyProtection="1">
      <alignment horizontal="center" vertical="center" wrapText="1"/>
      <protection locked="0"/>
    </xf>
    <xf numFmtId="0" fontId="6" fillId="0" borderId="141" xfId="46" applyFont="1" applyBorder="1" applyAlignment="1" applyProtection="1">
      <alignment horizontal="center" vertical="center" wrapText="1"/>
      <protection locked="0"/>
    </xf>
    <xf numFmtId="0" fontId="6" fillId="0" borderId="99" xfId="46" applyFont="1" applyBorder="1" applyAlignment="1" applyProtection="1">
      <alignment horizontal="center" vertical="center"/>
      <protection locked="0"/>
    </xf>
    <xf numFmtId="0" fontId="6" fillId="0" borderId="97" xfId="46" applyFont="1" applyBorder="1" applyAlignment="1" applyProtection="1">
      <alignment horizontal="center" vertical="center"/>
      <protection locked="0"/>
    </xf>
    <xf numFmtId="0" fontId="6" fillId="0" borderId="89" xfId="46" applyFont="1" applyBorder="1" applyAlignment="1" applyProtection="1">
      <alignment horizontal="center" vertical="center" wrapText="1"/>
      <protection locked="0"/>
    </xf>
    <xf numFmtId="0" fontId="6" fillId="0" borderId="26" xfId="46" applyFont="1" applyBorder="1" applyAlignment="1" applyProtection="1">
      <alignment horizontal="center" vertical="center" wrapText="1"/>
      <protection locked="0"/>
    </xf>
    <xf numFmtId="0" fontId="6" fillId="0" borderId="55" xfId="46" applyFont="1" applyBorder="1" applyAlignment="1" applyProtection="1">
      <alignment horizontal="center" vertical="center" wrapText="1"/>
      <protection locked="0"/>
    </xf>
    <xf numFmtId="0" fontId="6" fillId="0" borderId="129" xfId="46" applyFont="1" applyFill="1" applyBorder="1" applyAlignment="1" applyProtection="1">
      <alignment horizontal="center" vertical="center" wrapText="1"/>
      <protection locked="0"/>
    </xf>
    <xf numFmtId="0" fontId="6" fillId="0" borderId="30" xfId="46" applyFont="1" applyFill="1" applyBorder="1" applyAlignment="1" applyProtection="1">
      <alignment horizontal="center" vertical="center" wrapText="1"/>
      <protection locked="0"/>
    </xf>
    <xf numFmtId="0" fontId="6" fillId="0" borderId="94" xfId="46" applyFont="1" applyBorder="1" applyAlignment="1">
      <alignment horizontal="center" vertical="center"/>
      <protection/>
    </xf>
    <xf numFmtId="0" fontId="6" fillId="0" borderId="129" xfId="46" applyFont="1" applyBorder="1" applyAlignment="1">
      <alignment horizontal="center" vertical="center"/>
      <protection/>
    </xf>
    <xf numFmtId="0" fontId="6" fillId="0" borderId="50" xfId="46" applyFont="1" applyBorder="1" applyAlignment="1">
      <alignment horizontal="center" vertical="center"/>
      <protection/>
    </xf>
    <xf numFmtId="0" fontId="6" fillId="0" borderId="26" xfId="46" applyFont="1" applyBorder="1" applyAlignment="1" applyProtection="1">
      <alignment horizontal="center" vertical="center"/>
      <protection locked="0"/>
    </xf>
    <xf numFmtId="0" fontId="6" fillId="0" borderId="103" xfId="46" applyFont="1" applyBorder="1" applyAlignment="1" applyProtection="1">
      <alignment horizontal="center" vertical="center"/>
      <protection locked="0"/>
    </xf>
    <xf numFmtId="0" fontId="8" fillId="0" borderId="49" xfId="46" applyFont="1" applyFill="1" applyBorder="1" applyAlignment="1">
      <alignment horizontal="center" vertical="center" wrapText="1"/>
      <protection/>
    </xf>
    <xf numFmtId="0" fontId="8" fillId="0" borderId="35" xfId="46" applyFont="1" applyFill="1" applyBorder="1" applyAlignment="1">
      <alignment horizontal="center" vertical="center" wrapText="1"/>
      <protection/>
    </xf>
    <xf numFmtId="0" fontId="8" fillId="0" borderId="36" xfId="46" applyFont="1" applyFill="1" applyBorder="1" applyAlignment="1">
      <alignment horizontal="center" vertical="center" wrapText="1"/>
      <protection/>
    </xf>
    <xf numFmtId="0" fontId="6" fillId="37" borderId="96" xfId="46" applyFont="1" applyFill="1" applyBorder="1" applyAlignment="1">
      <alignment horizontal="center" vertical="center" wrapText="1"/>
      <protection/>
    </xf>
    <xf numFmtId="0" fontId="6" fillId="37" borderId="88" xfId="46" applyFont="1" applyFill="1" applyBorder="1" applyAlignment="1">
      <alignment horizontal="center" vertical="center" wrapText="1"/>
      <protection/>
    </xf>
    <xf numFmtId="0" fontId="6" fillId="0" borderId="95" xfId="46" applyFont="1" applyFill="1" applyBorder="1" applyAlignment="1">
      <alignment horizontal="center" vertical="center"/>
      <protection/>
    </xf>
    <xf numFmtId="0" fontId="6" fillId="0" borderId="83" xfId="46" applyFont="1" applyFill="1" applyBorder="1" applyAlignment="1">
      <alignment horizontal="center" vertical="center"/>
      <protection/>
    </xf>
    <xf numFmtId="0" fontId="6" fillId="37" borderId="44" xfId="46" applyFont="1" applyFill="1" applyBorder="1" applyAlignment="1">
      <alignment horizontal="center" vertical="center" wrapText="1"/>
      <protection/>
    </xf>
    <xf numFmtId="0" fontId="6" fillId="37" borderId="24" xfId="46" applyFont="1" applyFill="1" applyBorder="1" applyAlignment="1">
      <alignment horizontal="center" vertical="center" wrapText="1"/>
      <protection/>
    </xf>
    <xf numFmtId="0" fontId="6" fillId="0" borderId="14" xfId="46" applyFont="1" applyBorder="1" applyAlignment="1" applyProtection="1">
      <alignment horizontal="center" vertical="center" wrapText="1"/>
      <protection locked="0"/>
    </xf>
    <xf numFmtId="0" fontId="6" fillId="0" borderId="138" xfId="46" applyFont="1" applyBorder="1" applyAlignment="1" applyProtection="1">
      <alignment horizontal="center" vertical="center" wrapText="1"/>
      <protection locked="0"/>
    </xf>
    <xf numFmtId="0" fontId="6" fillId="0" borderId="19" xfId="46" applyFont="1" applyBorder="1" applyAlignment="1" applyProtection="1">
      <alignment horizontal="center" vertical="center" wrapText="1"/>
      <protection locked="0"/>
    </xf>
    <xf numFmtId="0" fontId="6" fillId="0" borderId="48" xfId="46" applyFont="1" applyBorder="1" applyAlignment="1" applyProtection="1">
      <alignment horizontal="left" vertical="center" indent="1"/>
      <protection locked="0"/>
    </xf>
    <xf numFmtId="0" fontId="6" fillId="0" borderId="20" xfId="46" applyFont="1" applyBorder="1" applyAlignment="1" applyProtection="1">
      <alignment horizontal="left" vertical="center" indent="1"/>
      <protection locked="0"/>
    </xf>
    <xf numFmtId="0" fontId="6" fillId="0" borderId="47" xfId="46" applyFont="1" applyBorder="1" applyAlignment="1" applyProtection="1">
      <alignment horizontal="left" vertical="center" indent="1"/>
      <protection locked="0"/>
    </xf>
    <xf numFmtId="0" fontId="6" fillId="0" borderId="135" xfId="46" applyFont="1" applyBorder="1" applyAlignment="1" applyProtection="1">
      <alignment horizontal="left" vertical="center"/>
      <protection locked="0"/>
    </xf>
    <xf numFmtId="0" fontId="6" fillId="0" borderId="18" xfId="46" applyFont="1" applyBorder="1" applyAlignment="1" applyProtection="1">
      <alignment horizontal="left" vertical="center"/>
      <protection locked="0"/>
    </xf>
    <xf numFmtId="0" fontId="6" fillId="0" borderId="135" xfId="46" applyFont="1" applyBorder="1" applyAlignment="1" applyProtection="1">
      <alignment horizontal="left" vertical="center" indent="1"/>
      <protection locked="0"/>
    </xf>
    <xf numFmtId="0" fontId="6" fillId="0" borderId="18" xfId="46" applyFont="1" applyBorder="1" applyAlignment="1" applyProtection="1">
      <alignment horizontal="left" vertical="center" indent="1"/>
      <protection locked="0"/>
    </xf>
    <xf numFmtId="0" fontId="6" fillId="0" borderId="141" xfId="46" applyFont="1" applyBorder="1" applyAlignment="1" applyProtection="1">
      <alignment horizontal="left" vertical="center" indent="1"/>
      <protection locked="0"/>
    </xf>
    <xf numFmtId="0" fontId="6" fillId="0" borderId="89" xfId="46" applyFont="1" applyBorder="1" applyAlignment="1" applyProtection="1">
      <alignment horizontal="left" vertical="center" indent="1"/>
      <protection locked="0"/>
    </xf>
    <xf numFmtId="0" fontId="6" fillId="0" borderId="146" xfId="46" applyFont="1" applyBorder="1" applyAlignment="1" applyProtection="1">
      <alignment horizontal="left" vertical="center" indent="1"/>
      <protection locked="0"/>
    </xf>
    <xf numFmtId="0" fontId="6" fillId="0" borderId="138" xfId="46" applyFont="1" applyBorder="1" applyAlignment="1" applyProtection="1">
      <alignment horizontal="left" vertical="center" indent="1"/>
      <protection locked="0"/>
    </xf>
    <xf numFmtId="0" fontId="6" fillId="0" borderId="37"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6" fillId="0" borderId="94" xfId="46" applyFont="1" applyFill="1" applyBorder="1" applyAlignment="1" applyProtection="1">
      <alignment horizontal="left" vertical="center" indent="1"/>
      <protection locked="0"/>
    </xf>
    <xf numFmtId="0" fontId="6" fillId="0" borderId="129" xfId="46" applyFont="1" applyFill="1" applyBorder="1" applyAlignment="1" applyProtection="1">
      <alignment horizontal="left" vertical="center" indent="1"/>
      <protection locked="0"/>
    </xf>
    <xf numFmtId="0" fontId="6" fillId="0" borderId="129" xfId="46" applyFont="1" applyBorder="1" applyAlignment="1">
      <alignment horizontal="left" vertical="center" indent="1"/>
      <protection/>
    </xf>
    <xf numFmtId="0" fontId="6" fillId="0" borderId="50" xfId="46" applyFont="1" applyBorder="1" applyAlignment="1">
      <alignment horizontal="left" vertical="center" indent="1"/>
      <protection/>
    </xf>
    <xf numFmtId="0" fontId="12" fillId="0" borderId="135" xfId="46" applyFont="1" applyBorder="1" applyAlignment="1" applyProtection="1">
      <alignment horizontal="left" vertical="center" wrapText="1" indent="1"/>
      <protection locked="0"/>
    </xf>
    <xf numFmtId="0" fontId="12" fillId="0" borderId="18" xfId="46" applyFont="1" applyBorder="1" applyAlignment="1" applyProtection="1">
      <alignment horizontal="left" vertical="center" wrapText="1" indent="1"/>
      <protection locked="0"/>
    </xf>
    <xf numFmtId="0" fontId="6" fillId="0" borderId="30" xfId="46" applyFont="1" applyBorder="1" applyAlignment="1" applyProtection="1">
      <alignment horizontal="left" vertical="center" indent="1"/>
      <protection locked="0"/>
    </xf>
    <xf numFmtId="0" fontId="6" fillId="0" borderId="50" xfId="46" applyFont="1" applyFill="1" applyBorder="1" applyAlignment="1" applyProtection="1">
      <alignment horizontal="left" vertical="center" indent="1"/>
      <protection locked="0"/>
    </xf>
    <xf numFmtId="0" fontId="6" fillId="0" borderId="19" xfId="46" applyFont="1" applyBorder="1" applyAlignment="1" applyProtection="1">
      <alignment horizontal="left" vertical="center" indent="1"/>
      <protection locked="0"/>
    </xf>
    <xf numFmtId="0" fontId="6" fillId="0" borderId="39" xfId="46" applyFont="1" applyBorder="1" applyAlignment="1" applyProtection="1">
      <alignment horizontal="left" vertical="center" indent="1"/>
      <protection locked="0"/>
    </xf>
    <xf numFmtId="0" fontId="6" fillId="0" borderId="136" xfId="46" applyFont="1" applyBorder="1" applyAlignment="1" applyProtection="1">
      <alignment horizontal="left" vertical="center" indent="1"/>
      <protection locked="0"/>
    </xf>
    <xf numFmtId="0" fontId="6" fillId="0" borderId="96" xfId="46" applyFont="1" applyBorder="1" applyAlignment="1" applyProtection="1">
      <alignment horizontal="left" vertical="center" indent="1"/>
      <protection locked="0"/>
    </xf>
    <xf numFmtId="0" fontId="6" fillId="0" borderId="88" xfId="46" applyFont="1" applyBorder="1" applyAlignment="1" applyProtection="1">
      <alignment horizontal="left" vertical="center" indent="1"/>
      <protection locked="0"/>
    </xf>
    <xf numFmtId="0" fontId="6" fillId="0" borderId="98" xfId="46" applyFont="1" applyBorder="1" applyAlignment="1" applyProtection="1">
      <alignment horizontal="left" vertical="center" indent="1"/>
      <protection locked="0"/>
    </xf>
    <xf numFmtId="4" fontId="75" fillId="0" borderId="84" xfId="0" applyNumberFormat="1" applyFont="1" applyBorder="1" applyAlignment="1">
      <alignment/>
    </xf>
    <xf numFmtId="4" fontId="75" fillId="0" borderId="62" xfId="0" applyNumberFormat="1" applyFont="1" applyBorder="1" applyAlignment="1">
      <alignment/>
    </xf>
    <xf numFmtId="4" fontId="75" fillId="0" borderId="65" xfId="0" applyNumberFormat="1" applyFont="1" applyBorder="1" applyAlignment="1">
      <alignment/>
    </xf>
    <xf numFmtId="4" fontId="77" fillId="0" borderId="23" xfId="0" applyNumberFormat="1" applyFont="1" applyBorder="1" applyAlignment="1">
      <alignment/>
    </xf>
    <xf numFmtId="3" fontId="6" fillId="43" borderId="161" xfId="46" applyNumberFormat="1" applyFont="1" applyFill="1" applyBorder="1" applyAlignment="1">
      <alignment horizontal="left" vertical="center"/>
      <protection/>
    </xf>
    <xf numFmtId="3" fontId="6" fillId="36" borderId="162" xfId="46" applyNumberFormat="1" applyFont="1" applyFill="1" applyBorder="1" applyAlignment="1" applyProtection="1">
      <alignment horizontal="right" vertical="center" indent="1"/>
      <protection locked="0"/>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Konečná verze NOVYKAZY" xfId="48"/>
    <cellStyle name="normální_tabulka do výroční zprávy rozboru hospodaření"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39</xdr:row>
      <xdr:rowOff>123825</xdr:rowOff>
    </xdr:from>
    <xdr:ext cx="4762500" cy="266700"/>
    <xdr:sp fLocksText="0">
      <xdr:nvSpPr>
        <xdr:cNvPr id="1" name="TextovéPole 1"/>
        <xdr:cNvSpPr txBox="1">
          <a:spLocks noChangeArrowheads="1"/>
        </xdr:cNvSpPr>
      </xdr:nvSpPr>
      <xdr:spPr>
        <a:xfrm rot="10597951">
          <a:off x="2943225" y="7239000"/>
          <a:ext cx="47625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21</xdr:row>
      <xdr:rowOff>0</xdr:rowOff>
    </xdr:to>
    <xdr:sp>
      <xdr:nvSpPr>
        <xdr:cNvPr id="1" name="Line 1"/>
        <xdr:cNvSpPr>
          <a:spLocks/>
        </xdr:cNvSpPr>
      </xdr:nvSpPr>
      <xdr:spPr>
        <a:xfrm>
          <a:off x="0" y="466725"/>
          <a:ext cx="0" cy="3038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21</xdr:row>
      <xdr:rowOff>0</xdr:rowOff>
    </xdr:to>
    <xdr:sp>
      <xdr:nvSpPr>
        <xdr:cNvPr id="2" name="Line 2"/>
        <xdr:cNvSpPr>
          <a:spLocks/>
        </xdr:cNvSpPr>
      </xdr:nvSpPr>
      <xdr:spPr>
        <a:xfrm flipV="1">
          <a:off x="0" y="428625"/>
          <a:ext cx="0" cy="3076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5"/>
  <sheetViews>
    <sheetView zoomScalePageLayoutView="0" workbookViewId="0" topLeftCell="B103">
      <selection activeCell="D96" sqref="D96"/>
    </sheetView>
  </sheetViews>
  <sheetFormatPr defaultColWidth="9.28125" defaultRowHeight="15"/>
  <cols>
    <col min="1" max="1" width="76.28125" style="738" customWidth="1"/>
    <col min="2" max="2" width="13.00390625" style="750" customWidth="1"/>
    <col min="3" max="3" width="7.421875" style="750" customWidth="1"/>
    <col min="4" max="5" width="17.28125" style="747" customWidth="1"/>
    <col min="6" max="16384" width="9.28125" style="738" customWidth="1"/>
  </cols>
  <sheetData>
    <row r="1" spans="1:5" ht="12.75" customHeight="1">
      <c r="A1" s="957" t="s">
        <v>932</v>
      </c>
      <c r="B1" s="957"/>
      <c r="C1" s="957"/>
      <c r="D1" s="957"/>
      <c r="E1" s="957"/>
    </row>
    <row r="2" spans="1:5" ht="12.75" customHeight="1" thickBot="1">
      <c r="A2" s="958"/>
      <c r="B2" s="958"/>
      <c r="C2" s="958"/>
      <c r="D2" s="958"/>
      <c r="E2" s="958"/>
    </row>
    <row r="3" spans="1:6" ht="27.75" customHeight="1" thickBot="1">
      <c r="A3" s="959" t="s">
        <v>766</v>
      </c>
      <c r="B3" s="960"/>
      <c r="C3" s="960"/>
      <c r="D3" s="960"/>
      <c r="E3" s="961"/>
      <c r="F3" s="739"/>
    </row>
    <row r="4" spans="1:5" ht="12.75" customHeight="1" thickBot="1">
      <c r="A4" s="962" t="s">
        <v>454</v>
      </c>
      <c r="B4" s="963"/>
      <c r="C4" s="963"/>
      <c r="D4" s="963"/>
      <c r="E4" s="964"/>
    </row>
    <row r="5" spans="1:5" ht="18" customHeight="1" thickBot="1">
      <c r="A5" s="764" t="s">
        <v>767</v>
      </c>
      <c r="B5" s="765" t="s">
        <v>607</v>
      </c>
      <c r="C5" s="766" t="s">
        <v>608</v>
      </c>
      <c r="D5" s="767" t="s">
        <v>609</v>
      </c>
      <c r="E5" s="768" t="s">
        <v>768</v>
      </c>
    </row>
    <row r="6" spans="1:5" ht="12.75" customHeight="1">
      <c r="A6" s="769" t="s">
        <v>0</v>
      </c>
      <c r="B6" s="965"/>
      <c r="C6" s="966"/>
      <c r="D6" s="770" t="s">
        <v>438</v>
      </c>
      <c r="E6" s="771" t="s">
        <v>439</v>
      </c>
    </row>
    <row r="7" spans="1:5" ht="12.75" customHeight="1">
      <c r="A7" s="761" t="s">
        <v>1</v>
      </c>
      <c r="B7" s="772" t="s">
        <v>769</v>
      </c>
      <c r="C7" s="773" t="s">
        <v>2</v>
      </c>
      <c r="D7" s="752">
        <f>D8+D16+D27+D34</f>
        <v>375793</v>
      </c>
      <c r="E7" s="753">
        <f>E8+E16+E27+E34</f>
        <v>384334</v>
      </c>
    </row>
    <row r="8" spans="1:5" ht="12.75" customHeight="1">
      <c r="A8" s="761" t="s">
        <v>3</v>
      </c>
      <c r="B8" s="772" t="s">
        <v>4</v>
      </c>
      <c r="C8" s="773" t="s">
        <v>5</v>
      </c>
      <c r="D8" s="754">
        <f>SUM(D9:D15)</f>
        <v>19678</v>
      </c>
      <c r="E8" s="755">
        <f>SUM(E9:E15)</f>
        <v>22519</v>
      </c>
    </row>
    <row r="9" spans="1:5" ht="12.75" customHeight="1">
      <c r="A9" s="761" t="s">
        <v>6</v>
      </c>
      <c r="B9" s="772" t="s">
        <v>7</v>
      </c>
      <c r="C9" s="773" t="s">
        <v>8</v>
      </c>
      <c r="D9" s="740">
        <v>0</v>
      </c>
      <c r="E9" s="741">
        <v>0</v>
      </c>
    </row>
    <row r="10" spans="1:5" ht="12.75" customHeight="1">
      <c r="A10" s="761" t="s">
        <v>9</v>
      </c>
      <c r="B10" s="772" t="s">
        <v>10</v>
      </c>
      <c r="C10" s="773" t="s">
        <v>11</v>
      </c>
      <c r="D10" s="740">
        <v>19678</v>
      </c>
      <c r="E10" s="741">
        <v>22519</v>
      </c>
    </row>
    <row r="11" spans="1:5" ht="12.75" customHeight="1">
      <c r="A11" s="761" t="s">
        <v>12</v>
      </c>
      <c r="B11" s="772" t="s">
        <v>13</v>
      </c>
      <c r="C11" s="773" t="s">
        <v>14</v>
      </c>
      <c r="D11" s="740">
        <v>0</v>
      </c>
      <c r="E11" s="741">
        <v>0</v>
      </c>
    </row>
    <row r="12" spans="1:5" ht="12.75" customHeight="1">
      <c r="A12" s="761" t="s">
        <v>15</v>
      </c>
      <c r="B12" s="772" t="s">
        <v>16</v>
      </c>
      <c r="C12" s="773" t="s">
        <v>17</v>
      </c>
      <c r="D12" s="740">
        <v>0</v>
      </c>
      <c r="E12" s="741">
        <v>0</v>
      </c>
    </row>
    <row r="13" spans="1:5" ht="12.75" customHeight="1">
      <c r="A13" s="761" t="s">
        <v>18</v>
      </c>
      <c r="B13" s="772" t="s">
        <v>19</v>
      </c>
      <c r="C13" s="773" t="s">
        <v>20</v>
      </c>
      <c r="D13" s="740">
        <v>0</v>
      </c>
      <c r="E13" s="741">
        <v>0</v>
      </c>
    </row>
    <row r="14" spans="1:5" ht="12.75" customHeight="1">
      <c r="A14" s="761" t="s">
        <v>21</v>
      </c>
      <c r="B14" s="772" t="s">
        <v>22</v>
      </c>
      <c r="C14" s="773" t="s">
        <v>23</v>
      </c>
      <c r="D14" s="740">
        <v>0</v>
      </c>
      <c r="E14" s="741">
        <v>0</v>
      </c>
    </row>
    <row r="15" spans="1:5" ht="12.75" customHeight="1">
      <c r="A15" s="761" t="s">
        <v>24</v>
      </c>
      <c r="B15" s="772" t="s">
        <v>25</v>
      </c>
      <c r="C15" s="773" t="s">
        <v>26</v>
      </c>
      <c r="D15" s="740">
        <v>0</v>
      </c>
      <c r="E15" s="741">
        <v>0</v>
      </c>
    </row>
    <row r="16" spans="1:5" ht="12.75" customHeight="1">
      <c r="A16" s="774" t="s">
        <v>27</v>
      </c>
      <c r="B16" s="772" t="s">
        <v>28</v>
      </c>
      <c r="C16" s="773" t="s">
        <v>29</v>
      </c>
      <c r="D16" s="754">
        <f>SUM(D17:D26)</f>
        <v>474150</v>
      </c>
      <c r="E16" s="755">
        <f>SUM(E17:E26)</f>
        <v>498882</v>
      </c>
    </row>
    <row r="17" spans="1:5" ht="12.75" customHeight="1">
      <c r="A17" s="761" t="s">
        <v>30</v>
      </c>
      <c r="B17" s="772" t="s">
        <v>31</v>
      </c>
      <c r="C17" s="773" t="s">
        <v>32</v>
      </c>
      <c r="D17" s="740">
        <v>71568</v>
      </c>
      <c r="E17" s="741">
        <v>71568</v>
      </c>
    </row>
    <row r="18" spans="1:5" ht="12.75" customHeight="1">
      <c r="A18" s="761" t="s">
        <v>770</v>
      </c>
      <c r="B18" s="772" t="s">
        <v>33</v>
      </c>
      <c r="C18" s="773" t="s">
        <v>34</v>
      </c>
      <c r="D18" s="740">
        <v>2491</v>
      </c>
      <c r="E18" s="741">
        <v>2491</v>
      </c>
    </row>
    <row r="19" spans="1:5" ht="12.75" customHeight="1">
      <c r="A19" s="761" t="s">
        <v>35</v>
      </c>
      <c r="B19" s="772" t="s">
        <v>36</v>
      </c>
      <c r="C19" s="773" t="s">
        <v>37</v>
      </c>
      <c r="D19" s="740">
        <v>260604</v>
      </c>
      <c r="E19" s="741">
        <v>260820</v>
      </c>
    </row>
    <row r="20" spans="1:5" ht="12.75" customHeight="1">
      <c r="A20" s="761" t="s">
        <v>771</v>
      </c>
      <c r="B20" s="772" t="s">
        <v>38</v>
      </c>
      <c r="C20" s="773" t="s">
        <v>39</v>
      </c>
      <c r="D20" s="740">
        <v>127098</v>
      </c>
      <c r="E20" s="741">
        <v>142916</v>
      </c>
    </row>
    <row r="21" spans="1:5" ht="12.75" customHeight="1">
      <c r="A21" s="761" t="s">
        <v>40</v>
      </c>
      <c r="B21" s="772" t="s">
        <v>41</v>
      </c>
      <c r="C21" s="773" t="s">
        <v>42</v>
      </c>
      <c r="D21" s="740">
        <v>0</v>
      </c>
      <c r="E21" s="741">
        <v>0</v>
      </c>
    </row>
    <row r="22" spans="1:5" ht="12.75" customHeight="1">
      <c r="A22" s="761" t="s">
        <v>772</v>
      </c>
      <c r="B22" s="772" t="s">
        <v>43</v>
      </c>
      <c r="C22" s="773" t="s">
        <v>44</v>
      </c>
      <c r="D22" s="740">
        <v>0</v>
      </c>
      <c r="E22" s="741">
        <v>0</v>
      </c>
    </row>
    <row r="23" spans="1:5" ht="12.75" customHeight="1">
      <c r="A23" s="761" t="s">
        <v>45</v>
      </c>
      <c r="B23" s="772" t="s">
        <v>46</v>
      </c>
      <c r="C23" s="773" t="s">
        <v>47</v>
      </c>
      <c r="D23" s="740">
        <v>0</v>
      </c>
      <c r="E23" s="741">
        <v>0</v>
      </c>
    </row>
    <row r="24" spans="1:5" ht="12.75" customHeight="1">
      <c r="A24" s="761" t="s">
        <v>48</v>
      </c>
      <c r="B24" s="772" t="s">
        <v>49</v>
      </c>
      <c r="C24" s="773" t="s">
        <v>50</v>
      </c>
      <c r="D24" s="740">
        <v>0</v>
      </c>
      <c r="E24" s="741">
        <v>0</v>
      </c>
    </row>
    <row r="25" spans="1:5" ht="12.75" customHeight="1">
      <c r="A25" s="761" t="s">
        <v>51</v>
      </c>
      <c r="B25" s="772" t="s">
        <v>52</v>
      </c>
      <c r="C25" s="773" t="s">
        <v>53</v>
      </c>
      <c r="D25" s="740">
        <v>12389</v>
      </c>
      <c r="E25" s="741">
        <v>21087</v>
      </c>
    </row>
    <row r="26" spans="1:5" ht="12.75" customHeight="1">
      <c r="A26" s="761" t="s">
        <v>54</v>
      </c>
      <c r="B26" s="772" t="s">
        <v>55</v>
      </c>
      <c r="C26" s="773" t="s">
        <v>56</v>
      </c>
      <c r="D26" s="740">
        <v>0</v>
      </c>
      <c r="E26" s="741">
        <v>0</v>
      </c>
    </row>
    <row r="27" spans="1:5" ht="12.75" customHeight="1">
      <c r="A27" s="774" t="s">
        <v>57</v>
      </c>
      <c r="B27" s="772" t="s">
        <v>773</v>
      </c>
      <c r="C27" s="773" t="s">
        <v>58</v>
      </c>
      <c r="D27" s="754">
        <f>SUM(D28:D33)</f>
        <v>900</v>
      </c>
      <c r="E27" s="755">
        <f>SUM(E28:E33)</f>
        <v>800</v>
      </c>
    </row>
    <row r="28" spans="1:5" ht="12.75" customHeight="1">
      <c r="A28" s="761" t="s">
        <v>774</v>
      </c>
      <c r="B28" s="772" t="s">
        <v>59</v>
      </c>
      <c r="C28" s="773" t="s">
        <v>60</v>
      </c>
      <c r="D28" s="740">
        <v>900</v>
      </c>
      <c r="E28" s="741">
        <v>800</v>
      </c>
    </row>
    <row r="29" spans="1:5" ht="12.75" customHeight="1">
      <c r="A29" s="761" t="s">
        <v>775</v>
      </c>
      <c r="B29" s="772" t="s">
        <v>61</v>
      </c>
      <c r="C29" s="773" t="s">
        <v>62</v>
      </c>
      <c r="D29" s="740">
        <v>0</v>
      </c>
      <c r="E29" s="741">
        <v>0</v>
      </c>
    </row>
    <row r="30" spans="1:5" ht="12.75" customHeight="1">
      <c r="A30" s="761" t="s">
        <v>63</v>
      </c>
      <c r="B30" s="772" t="s">
        <v>64</v>
      </c>
      <c r="C30" s="773" t="s">
        <v>65</v>
      </c>
      <c r="D30" s="740">
        <v>0</v>
      </c>
      <c r="E30" s="741">
        <v>0</v>
      </c>
    </row>
    <row r="31" spans="1:5" ht="12.75" customHeight="1">
      <c r="A31" s="761" t="s">
        <v>776</v>
      </c>
      <c r="B31" s="772" t="s">
        <v>66</v>
      </c>
      <c r="C31" s="773" t="s">
        <v>67</v>
      </c>
      <c r="D31" s="740">
        <v>0</v>
      </c>
      <c r="E31" s="741">
        <v>0</v>
      </c>
    </row>
    <row r="32" spans="1:5" ht="12.75" customHeight="1">
      <c r="A32" s="761" t="s">
        <v>777</v>
      </c>
      <c r="B32" s="772" t="s">
        <v>68</v>
      </c>
      <c r="C32" s="773" t="s">
        <v>69</v>
      </c>
      <c r="D32" s="740">
        <v>0</v>
      </c>
      <c r="E32" s="741">
        <v>0</v>
      </c>
    </row>
    <row r="33" spans="1:5" ht="12.75" customHeight="1">
      <c r="A33" s="761" t="s">
        <v>70</v>
      </c>
      <c r="B33" s="772" t="s">
        <v>71</v>
      </c>
      <c r="C33" s="773" t="s">
        <v>72</v>
      </c>
      <c r="D33" s="740">
        <v>0</v>
      </c>
      <c r="E33" s="741">
        <v>0</v>
      </c>
    </row>
    <row r="34" spans="1:5" ht="12.75" customHeight="1">
      <c r="A34" s="774" t="s">
        <v>74</v>
      </c>
      <c r="B34" s="772" t="s">
        <v>778</v>
      </c>
      <c r="C34" s="773" t="s">
        <v>73</v>
      </c>
      <c r="D34" s="754">
        <f>SUM(D35:D45)</f>
        <v>-118935</v>
      </c>
      <c r="E34" s="755">
        <f>SUM(E35:E45)</f>
        <v>-137867</v>
      </c>
    </row>
    <row r="35" spans="1:5" ht="12.75" customHeight="1">
      <c r="A35" s="761" t="s">
        <v>76</v>
      </c>
      <c r="B35" s="772" t="s">
        <v>77</v>
      </c>
      <c r="C35" s="773" t="s">
        <v>75</v>
      </c>
      <c r="D35" s="740">
        <v>0</v>
      </c>
      <c r="E35" s="741">
        <v>0</v>
      </c>
    </row>
    <row r="36" spans="1:5" ht="12.75" customHeight="1">
      <c r="A36" s="761" t="s">
        <v>79</v>
      </c>
      <c r="B36" s="772" t="s">
        <v>80</v>
      </c>
      <c r="C36" s="773" t="s">
        <v>78</v>
      </c>
      <c r="D36" s="740">
        <v>-14411</v>
      </c>
      <c r="E36" s="741">
        <v>-16280</v>
      </c>
    </row>
    <row r="37" spans="1:5" ht="12.75" customHeight="1">
      <c r="A37" s="761" t="s">
        <v>82</v>
      </c>
      <c r="B37" s="772" t="s">
        <v>83</v>
      </c>
      <c r="C37" s="773" t="s">
        <v>81</v>
      </c>
      <c r="D37" s="740">
        <v>0</v>
      </c>
      <c r="E37" s="741">
        <v>0</v>
      </c>
    </row>
    <row r="38" spans="1:5" ht="12.75" customHeight="1">
      <c r="A38" s="761" t="s">
        <v>779</v>
      </c>
      <c r="B38" s="772" t="s">
        <v>85</v>
      </c>
      <c r="C38" s="773" t="s">
        <v>84</v>
      </c>
      <c r="D38" s="740">
        <v>0</v>
      </c>
      <c r="E38" s="741">
        <v>0</v>
      </c>
    </row>
    <row r="39" spans="1:5" ht="12.75" customHeight="1">
      <c r="A39" s="761" t="s">
        <v>780</v>
      </c>
      <c r="B39" s="772" t="s">
        <v>87</v>
      </c>
      <c r="C39" s="773" t="s">
        <v>86</v>
      </c>
      <c r="D39" s="740">
        <v>0</v>
      </c>
      <c r="E39" s="741">
        <v>0</v>
      </c>
    </row>
    <row r="40" spans="1:5" ht="12.75" customHeight="1">
      <c r="A40" s="761" t="s">
        <v>89</v>
      </c>
      <c r="B40" s="772" t="s">
        <v>90</v>
      </c>
      <c r="C40" s="773" t="s">
        <v>88</v>
      </c>
      <c r="D40" s="740">
        <v>-36834</v>
      </c>
      <c r="E40" s="741">
        <v>-41881</v>
      </c>
    </row>
    <row r="41" spans="1:5" ht="12.75" customHeight="1">
      <c r="A41" s="761" t="s">
        <v>781</v>
      </c>
      <c r="B41" s="772" t="s">
        <v>92</v>
      </c>
      <c r="C41" s="773" t="s">
        <v>91</v>
      </c>
      <c r="D41" s="740">
        <v>-67690</v>
      </c>
      <c r="E41" s="741">
        <v>-79706</v>
      </c>
    </row>
    <row r="42" spans="1:5" ht="12.75" customHeight="1">
      <c r="A42" s="761" t="s">
        <v>94</v>
      </c>
      <c r="B42" s="772" t="s">
        <v>95</v>
      </c>
      <c r="C42" s="773" t="s">
        <v>93</v>
      </c>
      <c r="D42" s="740">
        <v>0</v>
      </c>
      <c r="E42" s="741">
        <v>0</v>
      </c>
    </row>
    <row r="43" spans="1:5" ht="12.75" customHeight="1">
      <c r="A43" s="761" t="s">
        <v>97</v>
      </c>
      <c r="B43" s="772" t="s">
        <v>98</v>
      </c>
      <c r="C43" s="773" t="s">
        <v>96</v>
      </c>
      <c r="D43" s="740">
        <v>0</v>
      </c>
      <c r="E43" s="741">
        <v>0</v>
      </c>
    </row>
    <row r="44" spans="1:5" ht="12.75" customHeight="1">
      <c r="A44" s="761" t="s">
        <v>521</v>
      </c>
      <c r="B44" s="772" t="s">
        <v>100</v>
      </c>
      <c r="C44" s="773" t="s">
        <v>99</v>
      </c>
      <c r="D44" s="740">
        <v>0</v>
      </c>
      <c r="E44" s="741">
        <v>0</v>
      </c>
    </row>
    <row r="45" spans="1:5" ht="13.5" thickBot="1">
      <c r="A45" s="775" t="s">
        <v>522</v>
      </c>
      <c r="B45" s="776" t="s">
        <v>102</v>
      </c>
      <c r="C45" s="773" t="s">
        <v>101</v>
      </c>
      <c r="D45" s="742">
        <v>0</v>
      </c>
      <c r="E45" s="743">
        <v>0</v>
      </c>
    </row>
    <row r="46" spans="1:5" ht="12.75" customHeight="1">
      <c r="A46" s="777" t="s">
        <v>104</v>
      </c>
      <c r="B46" s="778" t="s">
        <v>782</v>
      </c>
      <c r="C46" s="779" t="s">
        <v>103</v>
      </c>
      <c r="D46" s="756">
        <f>D47+D57+D77+D85</f>
        <v>135762</v>
      </c>
      <c r="E46" s="757">
        <f>E47+E57+E77+E85</f>
        <v>178296</v>
      </c>
    </row>
    <row r="47" spans="1:5" ht="12.75" customHeight="1">
      <c r="A47" s="774" t="s">
        <v>106</v>
      </c>
      <c r="B47" s="772" t="s">
        <v>783</v>
      </c>
      <c r="C47" s="773" t="s">
        <v>105</v>
      </c>
      <c r="D47" s="754">
        <f>SUM(D48:D56)</f>
        <v>2164</v>
      </c>
      <c r="E47" s="755">
        <f>SUM(E48:E56)</f>
        <v>2216</v>
      </c>
    </row>
    <row r="48" spans="1:5" ht="12.75" customHeight="1">
      <c r="A48" s="761" t="s">
        <v>108</v>
      </c>
      <c r="B48" s="772" t="s">
        <v>109</v>
      </c>
      <c r="C48" s="773" t="s">
        <v>107</v>
      </c>
      <c r="D48" s="740">
        <v>838</v>
      </c>
      <c r="E48" s="741">
        <v>956</v>
      </c>
    </row>
    <row r="49" spans="1:5" ht="12.75" customHeight="1">
      <c r="A49" s="761" t="s">
        <v>111</v>
      </c>
      <c r="B49" s="772" t="s">
        <v>112</v>
      </c>
      <c r="C49" s="773" t="s">
        <v>110</v>
      </c>
      <c r="D49" s="740">
        <v>0</v>
      </c>
      <c r="E49" s="741">
        <v>0</v>
      </c>
    </row>
    <row r="50" spans="1:5" ht="12.75" customHeight="1">
      <c r="A50" s="761" t="s">
        <v>114</v>
      </c>
      <c r="B50" s="772" t="s">
        <v>115</v>
      </c>
      <c r="C50" s="773" t="s">
        <v>113</v>
      </c>
      <c r="D50" s="740">
        <v>0</v>
      </c>
      <c r="E50" s="741">
        <v>0</v>
      </c>
    </row>
    <row r="51" spans="1:5" ht="12.75" customHeight="1">
      <c r="A51" s="761" t="s">
        <v>117</v>
      </c>
      <c r="B51" s="772" t="s">
        <v>118</v>
      </c>
      <c r="C51" s="773" t="s">
        <v>116</v>
      </c>
      <c r="D51" s="740">
        <v>0</v>
      </c>
      <c r="E51" s="741">
        <v>0</v>
      </c>
    </row>
    <row r="52" spans="1:5" ht="12.75" customHeight="1">
      <c r="A52" s="761" t="s">
        <v>120</v>
      </c>
      <c r="B52" s="772" t="s">
        <v>121</v>
      </c>
      <c r="C52" s="773" t="s">
        <v>119</v>
      </c>
      <c r="D52" s="740">
        <v>0</v>
      </c>
      <c r="E52" s="741">
        <v>0</v>
      </c>
    </row>
    <row r="53" spans="1:5" ht="12.75" customHeight="1">
      <c r="A53" s="761" t="s">
        <v>784</v>
      </c>
      <c r="B53" s="772" t="s">
        <v>123</v>
      </c>
      <c r="C53" s="773" t="s">
        <v>122</v>
      </c>
      <c r="D53" s="740">
        <v>0</v>
      </c>
      <c r="E53" s="741">
        <v>0</v>
      </c>
    </row>
    <row r="54" spans="1:5" ht="12.75" customHeight="1">
      <c r="A54" s="761" t="s">
        <v>125</v>
      </c>
      <c r="B54" s="772" t="s">
        <v>126</v>
      </c>
      <c r="C54" s="773" t="s">
        <v>124</v>
      </c>
      <c r="D54" s="740">
        <v>1326</v>
      </c>
      <c r="E54" s="741">
        <v>1260</v>
      </c>
    </row>
    <row r="55" spans="1:5" ht="12.75" customHeight="1">
      <c r="A55" s="761" t="s">
        <v>128</v>
      </c>
      <c r="B55" s="772" t="s">
        <v>129</v>
      </c>
      <c r="C55" s="773" t="s">
        <v>127</v>
      </c>
      <c r="D55" s="740">
        <v>0</v>
      </c>
      <c r="E55" s="741">
        <v>0</v>
      </c>
    </row>
    <row r="56" spans="1:5" ht="12.75" customHeight="1">
      <c r="A56" s="761" t="s">
        <v>131</v>
      </c>
      <c r="B56" s="772" t="s">
        <v>132</v>
      </c>
      <c r="C56" s="773" t="s">
        <v>130</v>
      </c>
      <c r="D56" s="740">
        <v>0</v>
      </c>
      <c r="E56" s="741">
        <v>0</v>
      </c>
    </row>
    <row r="57" spans="1:5" ht="12.75" customHeight="1">
      <c r="A57" s="774" t="s">
        <v>134</v>
      </c>
      <c r="B57" s="772" t="s">
        <v>785</v>
      </c>
      <c r="C57" s="773" t="s">
        <v>133</v>
      </c>
      <c r="D57" s="754">
        <f>SUM(D58:D76)</f>
        <v>19914</v>
      </c>
      <c r="E57" s="755">
        <f>SUM(E58:E76)</f>
        <v>22654</v>
      </c>
    </row>
    <row r="58" spans="1:5" ht="12.75" customHeight="1">
      <c r="A58" s="761" t="s">
        <v>136</v>
      </c>
      <c r="B58" s="772" t="s">
        <v>137</v>
      </c>
      <c r="C58" s="773" t="s">
        <v>135</v>
      </c>
      <c r="D58" s="740">
        <v>1616</v>
      </c>
      <c r="E58" s="741">
        <v>1325</v>
      </c>
    </row>
    <row r="59" spans="1:5" ht="12.75" customHeight="1">
      <c r="A59" s="761" t="s">
        <v>139</v>
      </c>
      <c r="B59" s="772" t="s">
        <v>140</v>
      </c>
      <c r="C59" s="773" t="s">
        <v>138</v>
      </c>
      <c r="D59" s="740">
        <v>0</v>
      </c>
      <c r="E59" s="741">
        <v>0</v>
      </c>
    </row>
    <row r="60" spans="1:5" ht="12.75" customHeight="1">
      <c r="A60" s="761" t="s">
        <v>142</v>
      </c>
      <c r="B60" s="772" t="s">
        <v>143</v>
      </c>
      <c r="C60" s="773" t="s">
        <v>141</v>
      </c>
      <c r="D60" s="740">
        <v>0</v>
      </c>
      <c r="E60" s="741">
        <v>0</v>
      </c>
    </row>
    <row r="61" spans="1:5" ht="12.75" customHeight="1">
      <c r="A61" s="761" t="s">
        <v>145</v>
      </c>
      <c r="B61" s="772" t="s">
        <v>132</v>
      </c>
      <c r="C61" s="773" t="s">
        <v>144</v>
      </c>
      <c r="D61" s="740">
        <v>460</v>
      </c>
      <c r="E61" s="741">
        <v>2134</v>
      </c>
    </row>
    <row r="62" spans="1:5" ht="12.75" customHeight="1">
      <c r="A62" s="761" t="s">
        <v>147</v>
      </c>
      <c r="B62" s="772" t="s">
        <v>148</v>
      </c>
      <c r="C62" s="773" t="s">
        <v>146</v>
      </c>
      <c r="D62" s="740">
        <v>12984</v>
      </c>
      <c r="E62" s="741">
        <v>15930</v>
      </c>
    </row>
    <row r="63" spans="1:5" ht="13.5" customHeight="1">
      <c r="A63" s="761" t="s">
        <v>150</v>
      </c>
      <c r="B63" s="772" t="s">
        <v>151</v>
      </c>
      <c r="C63" s="773" t="s">
        <v>149</v>
      </c>
      <c r="D63" s="740">
        <v>6</v>
      </c>
      <c r="E63" s="741">
        <v>59</v>
      </c>
    </row>
    <row r="64" spans="1:6" ht="13.5" customHeight="1">
      <c r="A64" s="780" t="s">
        <v>786</v>
      </c>
      <c r="B64" s="772" t="s">
        <v>153</v>
      </c>
      <c r="C64" s="773" t="s">
        <v>152</v>
      </c>
      <c r="D64" s="740">
        <v>0</v>
      </c>
      <c r="E64" s="741">
        <v>0</v>
      </c>
      <c r="F64" s="744"/>
    </row>
    <row r="65" spans="1:5" ht="12.75" customHeight="1">
      <c r="A65" s="761" t="s">
        <v>155</v>
      </c>
      <c r="B65" s="772" t="s">
        <v>156</v>
      </c>
      <c r="C65" s="773" t="s">
        <v>154</v>
      </c>
      <c r="D65" s="740">
        <v>-90</v>
      </c>
      <c r="E65" s="741">
        <v>-30</v>
      </c>
    </row>
    <row r="66" spans="1:5" ht="12.75" customHeight="1">
      <c r="A66" s="761" t="s">
        <v>158</v>
      </c>
      <c r="B66" s="772" t="s">
        <v>159</v>
      </c>
      <c r="C66" s="773" t="s">
        <v>157</v>
      </c>
      <c r="D66" s="740">
        <v>0</v>
      </c>
      <c r="E66" s="741">
        <v>0</v>
      </c>
    </row>
    <row r="67" spans="1:5" ht="12.75" customHeight="1">
      <c r="A67" s="761" t="s">
        <v>161</v>
      </c>
      <c r="B67" s="772" t="s">
        <v>162</v>
      </c>
      <c r="C67" s="773" t="s">
        <v>160</v>
      </c>
      <c r="D67" s="740">
        <v>0</v>
      </c>
      <c r="E67" s="741">
        <v>0</v>
      </c>
    </row>
    <row r="68" spans="1:5" ht="12.75" customHeight="1">
      <c r="A68" s="761" t="s">
        <v>164</v>
      </c>
      <c r="B68" s="772" t="s">
        <v>165</v>
      </c>
      <c r="C68" s="773" t="s">
        <v>163</v>
      </c>
      <c r="D68" s="740">
        <v>0</v>
      </c>
      <c r="E68" s="741">
        <v>0</v>
      </c>
    </row>
    <row r="69" spans="1:5" ht="12.75" customHeight="1">
      <c r="A69" s="761" t="s">
        <v>787</v>
      </c>
      <c r="B69" s="772" t="s">
        <v>167</v>
      </c>
      <c r="C69" s="773" t="s">
        <v>166</v>
      </c>
      <c r="D69" s="740">
        <v>0</v>
      </c>
      <c r="E69" s="741">
        <v>0</v>
      </c>
    </row>
    <row r="70" spans="1:5" ht="12.75" customHeight="1">
      <c r="A70" s="761" t="s">
        <v>520</v>
      </c>
      <c r="B70" s="772" t="s">
        <v>169</v>
      </c>
      <c r="C70" s="773" t="s">
        <v>168</v>
      </c>
      <c r="D70" s="740">
        <v>0</v>
      </c>
      <c r="E70" s="741">
        <v>0</v>
      </c>
    </row>
    <row r="71" spans="1:5" ht="12.75" customHeight="1">
      <c r="A71" s="761" t="s">
        <v>788</v>
      </c>
      <c r="B71" s="781" t="s">
        <v>171</v>
      </c>
      <c r="C71" s="773" t="s">
        <v>170</v>
      </c>
      <c r="D71" s="740">
        <v>0</v>
      </c>
      <c r="E71" s="741">
        <v>0</v>
      </c>
    </row>
    <row r="72" spans="1:5" ht="12.75" customHeight="1">
      <c r="A72" s="761" t="s">
        <v>450</v>
      </c>
      <c r="B72" s="781" t="s">
        <v>173</v>
      </c>
      <c r="C72" s="773" t="s">
        <v>172</v>
      </c>
      <c r="D72" s="740">
        <v>0</v>
      </c>
      <c r="E72" s="741">
        <v>0</v>
      </c>
    </row>
    <row r="73" spans="1:5" ht="12.75" customHeight="1">
      <c r="A73" s="761" t="s">
        <v>451</v>
      </c>
      <c r="B73" s="781" t="s">
        <v>175</v>
      </c>
      <c r="C73" s="773" t="s">
        <v>174</v>
      </c>
      <c r="D73" s="740">
        <v>0</v>
      </c>
      <c r="E73" s="741">
        <v>0</v>
      </c>
    </row>
    <row r="74" spans="1:5" ht="12.75" customHeight="1">
      <c r="A74" s="761" t="s">
        <v>177</v>
      </c>
      <c r="B74" s="772" t="s">
        <v>178</v>
      </c>
      <c r="C74" s="773" t="s">
        <v>176</v>
      </c>
      <c r="D74" s="740">
        <v>636</v>
      </c>
      <c r="E74" s="741">
        <v>729</v>
      </c>
    </row>
    <row r="75" spans="1:5" ht="12.75" customHeight="1">
      <c r="A75" s="761" t="s">
        <v>180</v>
      </c>
      <c r="B75" s="772" t="s">
        <v>181</v>
      </c>
      <c r="C75" s="773" t="s">
        <v>179</v>
      </c>
      <c r="D75" s="740">
        <v>4302</v>
      </c>
      <c r="E75" s="741">
        <v>2507</v>
      </c>
    </row>
    <row r="76" spans="1:5" ht="12.75" customHeight="1">
      <c r="A76" s="761" t="s">
        <v>183</v>
      </c>
      <c r="B76" s="772" t="s">
        <v>184</v>
      </c>
      <c r="C76" s="773" t="s">
        <v>182</v>
      </c>
      <c r="D76" s="740">
        <v>0</v>
      </c>
      <c r="E76" s="741">
        <v>0</v>
      </c>
    </row>
    <row r="77" spans="1:5" ht="12.75" customHeight="1">
      <c r="A77" s="774" t="s">
        <v>186</v>
      </c>
      <c r="B77" s="772" t="s">
        <v>789</v>
      </c>
      <c r="C77" s="773" t="s">
        <v>185</v>
      </c>
      <c r="D77" s="754">
        <f>SUM(D78:D84)</f>
        <v>108282</v>
      </c>
      <c r="E77" s="755">
        <f>SUM(E78:E84)</f>
        <v>139879</v>
      </c>
    </row>
    <row r="78" spans="1:5" ht="12.75" customHeight="1">
      <c r="A78" s="761" t="s">
        <v>790</v>
      </c>
      <c r="B78" s="772" t="s">
        <v>188</v>
      </c>
      <c r="C78" s="773" t="s">
        <v>187</v>
      </c>
      <c r="D78" s="740">
        <v>349</v>
      </c>
      <c r="E78" s="741">
        <v>430</v>
      </c>
    </row>
    <row r="79" spans="1:5" ht="12.75" customHeight="1">
      <c r="A79" s="761" t="s">
        <v>190</v>
      </c>
      <c r="B79" s="772" t="s">
        <v>191</v>
      </c>
      <c r="C79" s="773" t="s">
        <v>189</v>
      </c>
      <c r="D79" s="740">
        <v>461</v>
      </c>
      <c r="E79" s="741">
        <v>342</v>
      </c>
    </row>
    <row r="80" spans="1:5" ht="12.75" customHeight="1">
      <c r="A80" s="761" t="s">
        <v>791</v>
      </c>
      <c r="B80" s="772" t="s">
        <v>193</v>
      </c>
      <c r="C80" s="773" t="s">
        <v>192</v>
      </c>
      <c r="D80" s="740">
        <v>107472</v>
      </c>
      <c r="E80" s="741">
        <v>97886</v>
      </c>
    </row>
    <row r="81" spans="1:5" ht="12.75" customHeight="1">
      <c r="A81" s="761" t="s">
        <v>195</v>
      </c>
      <c r="B81" s="772" t="s">
        <v>196</v>
      </c>
      <c r="C81" s="773" t="s">
        <v>194</v>
      </c>
      <c r="D81" s="740">
        <v>0</v>
      </c>
      <c r="E81" s="741">
        <v>0</v>
      </c>
    </row>
    <row r="82" spans="1:5" ht="12.75" customHeight="1">
      <c r="A82" s="761" t="s">
        <v>198</v>
      </c>
      <c r="B82" s="772" t="s">
        <v>199</v>
      </c>
      <c r="C82" s="773" t="s">
        <v>197</v>
      </c>
      <c r="D82" s="740">
        <v>0</v>
      </c>
      <c r="E82" s="741">
        <v>0</v>
      </c>
    </row>
    <row r="83" spans="1:5" ht="12.75" customHeight="1">
      <c r="A83" s="761" t="s">
        <v>201</v>
      </c>
      <c r="B83" s="772" t="s">
        <v>202</v>
      </c>
      <c r="C83" s="773" t="s">
        <v>200</v>
      </c>
      <c r="D83" s="740">
        <v>0</v>
      </c>
      <c r="E83" s="741">
        <v>0</v>
      </c>
    </row>
    <row r="84" spans="1:5" ht="12.75" customHeight="1">
      <c r="A84" s="761" t="s">
        <v>792</v>
      </c>
      <c r="B84" s="772" t="s">
        <v>205</v>
      </c>
      <c r="C84" s="773" t="s">
        <v>203</v>
      </c>
      <c r="D84" s="740">
        <v>0</v>
      </c>
      <c r="E84" s="741">
        <v>41221</v>
      </c>
    </row>
    <row r="85" spans="1:5" ht="12.75" customHeight="1">
      <c r="A85" s="774" t="s">
        <v>207</v>
      </c>
      <c r="B85" s="772" t="s">
        <v>793</v>
      </c>
      <c r="C85" s="773" t="s">
        <v>204</v>
      </c>
      <c r="D85" s="754">
        <f>SUM(D86:D87)</f>
        <v>5402</v>
      </c>
      <c r="E85" s="755">
        <f>SUM(E86:E87)</f>
        <v>13547</v>
      </c>
    </row>
    <row r="86" spans="1:5" ht="12.75" customHeight="1">
      <c r="A86" s="761" t="s">
        <v>209</v>
      </c>
      <c r="B86" s="772" t="s">
        <v>210</v>
      </c>
      <c r="C86" s="773" t="s">
        <v>206</v>
      </c>
      <c r="D86" s="740">
        <v>302</v>
      </c>
      <c r="E86" s="741">
        <v>145</v>
      </c>
    </row>
    <row r="87" spans="1:5" ht="12.75" customHeight="1">
      <c r="A87" s="761" t="s">
        <v>212</v>
      </c>
      <c r="B87" s="772" t="s">
        <v>213</v>
      </c>
      <c r="C87" s="773" t="s">
        <v>208</v>
      </c>
      <c r="D87" s="740">
        <v>5100</v>
      </c>
      <c r="E87" s="741">
        <v>13402</v>
      </c>
    </row>
    <row r="88" spans="1:5" ht="12.75" customHeight="1" thickBot="1">
      <c r="A88" s="775" t="s">
        <v>216</v>
      </c>
      <c r="B88" s="776" t="s">
        <v>794</v>
      </c>
      <c r="C88" s="773" t="s">
        <v>211</v>
      </c>
      <c r="D88" s="758">
        <f>D7+D46</f>
        <v>511555</v>
      </c>
      <c r="E88" s="759">
        <f>E7+E46</f>
        <v>562630</v>
      </c>
    </row>
    <row r="89" spans="1:5" ht="12.75" customHeight="1" thickBot="1">
      <c r="A89" s="782" t="s">
        <v>218</v>
      </c>
      <c r="B89" s="967" t="s">
        <v>219</v>
      </c>
      <c r="C89" s="968"/>
      <c r="D89" s="767" t="s">
        <v>495</v>
      </c>
      <c r="E89" s="768" t="s">
        <v>496</v>
      </c>
    </row>
    <row r="90" spans="1:5" ht="12.75" customHeight="1">
      <c r="A90" s="783" t="s">
        <v>220</v>
      </c>
      <c r="B90" s="784" t="s">
        <v>795</v>
      </c>
      <c r="C90" s="785" t="s">
        <v>214</v>
      </c>
      <c r="D90" s="752">
        <f>D91+D95</f>
        <v>479448</v>
      </c>
      <c r="E90" s="753">
        <f>E91+E95</f>
        <v>527908</v>
      </c>
    </row>
    <row r="91" spans="1:5" ht="12.75" customHeight="1">
      <c r="A91" s="761" t="s">
        <v>222</v>
      </c>
      <c r="B91" s="772" t="s">
        <v>796</v>
      </c>
      <c r="C91" s="773" t="s">
        <v>215</v>
      </c>
      <c r="D91" s="754">
        <f>SUM(D92:D94)</f>
        <v>479344</v>
      </c>
      <c r="E91" s="755">
        <f>SUM(E92:E94)</f>
        <v>527827</v>
      </c>
    </row>
    <row r="92" spans="1:5" ht="12.75" customHeight="1">
      <c r="A92" s="761" t="s">
        <v>224</v>
      </c>
      <c r="B92" s="772" t="s">
        <v>225</v>
      </c>
      <c r="C92" s="773" t="s">
        <v>217</v>
      </c>
      <c r="D92" s="740">
        <v>362225</v>
      </c>
      <c r="E92" s="741">
        <v>362068</v>
      </c>
    </row>
    <row r="93" spans="1:5" ht="12.75" customHeight="1">
      <c r="A93" s="761" t="s">
        <v>227</v>
      </c>
      <c r="B93" s="772" t="s">
        <v>228</v>
      </c>
      <c r="C93" s="773" t="s">
        <v>221</v>
      </c>
      <c r="D93" s="740">
        <v>117119</v>
      </c>
      <c r="E93" s="741">
        <v>165759</v>
      </c>
    </row>
    <row r="94" spans="1:6" ht="12.75" customHeight="1">
      <c r="A94" s="761" t="s">
        <v>230</v>
      </c>
      <c r="B94" s="781" t="s">
        <v>231</v>
      </c>
      <c r="C94" s="773" t="s">
        <v>223</v>
      </c>
      <c r="D94" s="740">
        <v>0</v>
      </c>
      <c r="E94" s="741">
        <v>0</v>
      </c>
      <c r="F94" s="739"/>
    </row>
    <row r="95" spans="1:5" ht="12.75" customHeight="1">
      <c r="A95" s="774" t="s">
        <v>523</v>
      </c>
      <c r="B95" s="772" t="s">
        <v>797</v>
      </c>
      <c r="C95" s="773" t="s">
        <v>226</v>
      </c>
      <c r="D95" s="754">
        <f>SUM(D96:D98)</f>
        <v>104</v>
      </c>
      <c r="E95" s="755">
        <f>SUM(E96:E98)</f>
        <v>81</v>
      </c>
    </row>
    <row r="96" spans="1:5" ht="12.75" customHeight="1">
      <c r="A96" s="761" t="s">
        <v>951</v>
      </c>
      <c r="B96" s="772" t="s">
        <v>234</v>
      </c>
      <c r="C96" s="773" t="s">
        <v>229</v>
      </c>
      <c r="D96" s="762">
        <v>104</v>
      </c>
      <c r="E96" s="741">
        <v>81</v>
      </c>
    </row>
    <row r="97" spans="1:5" ht="12.75" customHeight="1">
      <c r="A97" s="761" t="s">
        <v>952</v>
      </c>
      <c r="B97" s="772" t="s">
        <v>236</v>
      </c>
      <c r="C97" s="773" t="s">
        <v>232</v>
      </c>
      <c r="D97" s="740">
        <v>0</v>
      </c>
      <c r="E97" s="763">
        <v>0</v>
      </c>
    </row>
    <row r="98" spans="1:5" ht="12.75" customHeight="1">
      <c r="A98" s="761" t="s">
        <v>525</v>
      </c>
      <c r="B98" s="772" t="s">
        <v>238</v>
      </c>
      <c r="C98" s="773" t="s">
        <v>233</v>
      </c>
      <c r="D98" s="740">
        <v>0</v>
      </c>
      <c r="E98" s="741">
        <v>0</v>
      </c>
    </row>
    <row r="99" spans="1:5" ht="12.75" customHeight="1">
      <c r="A99" s="761" t="s">
        <v>240</v>
      </c>
      <c r="B99" s="786" t="s">
        <v>798</v>
      </c>
      <c r="C99" s="773" t="s">
        <v>235</v>
      </c>
      <c r="D99" s="754">
        <f>D100+D102+D110+D134</f>
        <v>32108</v>
      </c>
      <c r="E99" s="755">
        <f>E100+E102+E110+E134</f>
        <v>34722</v>
      </c>
    </row>
    <row r="100" spans="1:5" ht="12.75" customHeight="1">
      <c r="A100" s="761" t="s">
        <v>242</v>
      </c>
      <c r="B100" s="772" t="s">
        <v>799</v>
      </c>
      <c r="C100" s="773" t="s">
        <v>237</v>
      </c>
      <c r="D100" s="754">
        <f>D101</f>
        <v>0</v>
      </c>
      <c r="E100" s="755">
        <f>E101</f>
        <v>0</v>
      </c>
    </row>
    <row r="101" spans="1:5" ht="12.75" customHeight="1">
      <c r="A101" s="761" t="s">
        <v>244</v>
      </c>
      <c r="B101" s="772" t="s">
        <v>245</v>
      </c>
      <c r="C101" s="773" t="s">
        <v>239</v>
      </c>
      <c r="D101" s="740">
        <v>0</v>
      </c>
      <c r="E101" s="741">
        <v>0</v>
      </c>
    </row>
    <row r="102" spans="1:5" ht="12.75" customHeight="1">
      <c r="A102" s="761" t="s">
        <v>247</v>
      </c>
      <c r="B102" s="772" t="s">
        <v>800</v>
      </c>
      <c r="C102" s="773" t="s">
        <v>241</v>
      </c>
      <c r="D102" s="754">
        <f>SUM(D103:D109)</f>
        <v>0</v>
      </c>
      <c r="E102" s="755">
        <f>SUM(E103:E109)</f>
        <v>0</v>
      </c>
    </row>
    <row r="103" spans="1:5" ht="12.75" customHeight="1">
      <c r="A103" s="761" t="s">
        <v>801</v>
      </c>
      <c r="B103" s="772" t="s">
        <v>249</v>
      </c>
      <c r="C103" s="773" t="s">
        <v>243</v>
      </c>
      <c r="D103" s="740">
        <v>0</v>
      </c>
      <c r="E103" s="741">
        <v>0</v>
      </c>
    </row>
    <row r="104" spans="1:5" ht="12.75" customHeight="1">
      <c r="A104" s="761" t="s">
        <v>452</v>
      </c>
      <c r="B104" s="781" t="s">
        <v>251</v>
      </c>
      <c r="C104" s="773" t="s">
        <v>246</v>
      </c>
      <c r="D104" s="740">
        <v>0</v>
      </c>
      <c r="E104" s="741">
        <v>0</v>
      </c>
    </row>
    <row r="105" spans="1:5" ht="12.75" customHeight="1">
      <c r="A105" s="761" t="s">
        <v>253</v>
      </c>
      <c r="B105" s="781" t="s">
        <v>254</v>
      </c>
      <c r="C105" s="773" t="s">
        <v>248</v>
      </c>
      <c r="D105" s="740">
        <v>0</v>
      </c>
      <c r="E105" s="741">
        <v>0</v>
      </c>
    </row>
    <row r="106" spans="1:5" ht="12.75" customHeight="1">
      <c r="A106" s="761" t="s">
        <v>256</v>
      </c>
      <c r="B106" s="772" t="s">
        <v>257</v>
      </c>
      <c r="C106" s="773" t="s">
        <v>250</v>
      </c>
      <c r="D106" s="740">
        <v>0</v>
      </c>
      <c r="E106" s="741">
        <v>0</v>
      </c>
    </row>
    <row r="107" spans="1:5" ht="12.75" customHeight="1">
      <c r="A107" s="761" t="s">
        <v>259</v>
      </c>
      <c r="B107" s="781" t="s">
        <v>260</v>
      </c>
      <c r="C107" s="773" t="s">
        <v>252</v>
      </c>
      <c r="D107" s="740">
        <v>0</v>
      </c>
      <c r="E107" s="741">
        <v>0</v>
      </c>
    </row>
    <row r="108" spans="1:5" ht="12.75" customHeight="1">
      <c r="A108" s="761" t="s">
        <v>262</v>
      </c>
      <c r="B108" s="772" t="s">
        <v>263</v>
      </c>
      <c r="C108" s="773" t="s">
        <v>255</v>
      </c>
      <c r="D108" s="740">
        <v>0</v>
      </c>
      <c r="E108" s="741">
        <v>0</v>
      </c>
    </row>
    <row r="109" spans="1:5" ht="12.75" customHeight="1">
      <c r="A109" s="761" t="s">
        <v>265</v>
      </c>
      <c r="B109" s="781" t="s">
        <v>266</v>
      </c>
      <c r="C109" s="773" t="s">
        <v>258</v>
      </c>
      <c r="D109" s="740">
        <v>0</v>
      </c>
      <c r="E109" s="741">
        <v>0</v>
      </c>
    </row>
    <row r="110" spans="1:5" ht="12.75" customHeight="1">
      <c r="A110" s="774" t="s">
        <v>268</v>
      </c>
      <c r="B110" s="772" t="s">
        <v>802</v>
      </c>
      <c r="C110" s="773" t="s">
        <v>261</v>
      </c>
      <c r="D110" s="754">
        <f>SUM(D111:D133)</f>
        <v>18120</v>
      </c>
      <c r="E110" s="755">
        <f>SUM(E111:E133)</f>
        <v>23768</v>
      </c>
    </row>
    <row r="111" spans="1:5" ht="12.75" customHeight="1">
      <c r="A111" s="761" t="s">
        <v>270</v>
      </c>
      <c r="B111" s="772" t="s">
        <v>271</v>
      </c>
      <c r="C111" s="773" t="s">
        <v>264</v>
      </c>
      <c r="D111" s="740">
        <v>542</v>
      </c>
      <c r="E111" s="741">
        <v>2193</v>
      </c>
    </row>
    <row r="112" spans="1:5" ht="12.75" customHeight="1">
      <c r="A112" s="761" t="s">
        <v>273</v>
      </c>
      <c r="B112" s="772" t="s">
        <v>274</v>
      </c>
      <c r="C112" s="773" t="s">
        <v>267</v>
      </c>
      <c r="D112" s="740">
        <v>0</v>
      </c>
      <c r="E112" s="741">
        <v>0</v>
      </c>
    </row>
    <row r="113" spans="1:5" ht="12.75" customHeight="1">
      <c r="A113" s="761" t="s">
        <v>276</v>
      </c>
      <c r="B113" s="772" t="s">
        <v>277</v>
      </c>
      <c r="C113" s="773" t="s">
        <v>269</v>
      </c>
      <c r="D113" s="740">
        <v>510</v>
      </c>
      <c r="E113" s="741">
        <v>893</v>
      </c>
    </row>
    <row r="114" spans="1:5" ht="12.75" customHeight="1">
      <c r="A114" s="761" t="s">
        <v>279</v>
      </c>
      <c r="B114" s="772" t="s">
        <v>280</v>
      </c>
      <c r="C114" s="773" t="s">
        <v>272</v>
      </c>
      <c r="D114" s="740">
        <v>0</v>
      </c>
      <c r="E114" s="741">
        <v>0</v>
      </c>
    </row>
    <row r="115" spans="1:5" ht="12.75" customHeight="1">
      <c r="A115" s="761" t="s">
        <v>282</v>
      </c>
      <c r="B115" s="772" t="s">
        <v>283</v>
      </c>
      <c r="C115" s="773" t="s">
        <v>275</v>
      </c>
      <c r="D115" s="740">
        <v>8760</v>
      </c>
      <c r="E115" s="741">
        <v>10056</v>
      </c>
    </row>
    <row r="116" spans="1:5" ht="12.75" customHeight="1">
      <c r="A116" s="761" t="s">
        <v>285</v>
      </c>
      <c r="B116" s="772" t="s">
        <v>286</v>
      </c>
      <c r="C116" s="773" t="s">
        <v>278</v>
      </c>
      <c r="D116" s="740">
        <v>48</v>
      </c>
      <c r="E116" s="741">
        <v>360</v>
      </c>
    </row>
    <row r="117" spans="1:5" ht="12.75" customHeight="1">
      <c r="A117" s="761" t="s">
        <v>497</v>
      </c>
      <c r="B117" s="772" t="s">
        <v>153</v>
      </c>
      <c r="C117" s="773" t="s">
        <v>281</v>
      </c>
      <c r="D117" s="740">
        <v>4130</v>
      </c>
      <c r="E117" s="741">
        <v>4748</v>
      </c>
    </row>
    <row r="118" spans="1:5" ht="12.75" customHeight="1">
      <c r="A118" s="761" t="s">
        <v>289</v>
      </c>
      <c r="B118" s="772" t="s">
        <v>156</v>
      </c>
      <c r="C118" s="773" t="s">
        <v>284</v>
      </c>
      <c r="D118" s="740">
        <v>0</v>
      </c>
      <c r="E118" s="741">
        <v>0</v>
      </c>
    </row>
    <row r="119" spans="1:5" ht="12.75" customHeight="1">
      <c r="A119" s="761" t="s">
        <v>291</v>
      </c>
      <c r="B119" s="772" t="s">
        <v>159</v>
      </c>
      <c r="C119" s="773" t="s">
        <v>287</v>
      </c>
      <c r="D119" s="740">
        <v>1057</v>
      </c>
      <c r="E119" s="741">
        <v>1139</v>
      </c>
    </row>
    <row r="120" spans="1:5" ht="12.75" customHeight="1">
      <c r="A120" s="761" t="s">
        <v>293</v>
      </c>
      <c r="B120" s="772" t="s">
        <v>162</v>
      </c>
      <c r="C120" s="773" t="s">
        <v>288</v>
      </c>
      <c r="D120" s="740">
        <v>310</v>
      </c>
      <c r="E120" s="741">
        <v>1101</v>
      </c>
    </row>
    <row r="121" spans="1:5" ht="12.75" customHeight="1">
      <c r="A121" s="761" t="s">
        <v>295</v>
      </c>
      <c r="B121" s="772" t="s">
        <v>165</v>
      </c>
      <c r="C121" s="773" t="s">
        <v>290</v>
      </c>
      <c r="D121" s="740">
        <v>7</v>
      </c>
      <c r="E121" s="741">
        <v>0</v>
      </c>
    </row>
    <row r="122" spans="1:5" ht="12.75" customHeight="1">
      <c r="A122" s="761" t="s">
        <v>297</v>
      </c>
      <c r="B122" s="772" t="s">
        <v>167</v>
      </c>
      <c r="C122" s="773" t="s">
        <v>292</v>
      </c>
      <c r="D122" s="740">
        <v>0</v>
      </c>
      <c r="E122" s="741">
        <v>0</v>
      </c>
    </row>
    <row r="123" spans="1:5" ht="12.75">
      <c r="A123" s="761" t="s">
        <v>519</v>
      </c>
      <c r="B123" s="772" t="s">
        <v>169</v>
      </c>
      <c r="C123" s="773" t="s">
        <v>294</v>
      </c>
      <c r="D123" s="740">
        <v>0</v>
      </c>
      <c r="E123" s="741">
        <v>0</v>
      </c>
    </row>
    <row r="124" spans="1:5" ht="12.75">
      <c r="A124" s="780" t="s">
        <v>524</v>
      </c>
      <c r="B124" s="781" t="s">
        <v>300</v>
      </c>
      <c r="C124" s="773" t="s">
        <v>296</v>
      </c>
      <c r="D124" s="740">
        <v>0</v>
      </c>
      <c r="E124" s="741">
        <v>0</v>
      </c>
    </row>
    <row r="125" spans="1:5" ht="12.75" customHeight="1">
      <c r="A125" s="761" t="s">
        <v>803</v>
      </c>
      <c r="B125" s="781" t="s">
        <v>302</v>
      </c>
      <c r="C125" s="773" t="s">
        <v>298</v>
      </c>
      <c r="D125" s="740">
        <v>0</v>
      </c>
      <c r="E125" s="741">
        <v>0</v>
      </c>
    </row>
    <row r="126" spans="1:5" ht="12.75" customHeight="1">
      <c r="A126" s="761" t="s">
        <v>304</v>
      </c>
      <c r="B126" s="781" t="s">
        <v>173</v>
      </c>
      <c r="C126" s="773" t="s">
        <v>299</v>
      </c>
      <c r="D126" s="740">
        <v>0</v>
      </c>
      <c r="E126" s="741">
        <v>0</v>
      </c>
    </row>
    <row r="127" spans="1:5" ht="12.75" customHeight="1">
      <c r="A127" s="761" t="s">
        <v>306</v>
      </c>
      <c r="B127" s="772" t="s">
        <v>307</v>
      </c>
      <c r="C127" s="773" t="s">
        <v>301</v>
      </c>
      <c r="D127" s="740">
        <v>2208</v>
      </c>
      <c r="E127" s="741">
        <v>2766</v>
      </c>
    </row>
    <row r="128" spans="1:5" ht="12.75" customHeight="1">
      <c r="A128" s="761" t="s">
        <v>804</v>
      </c>
      <c r="B128" s="772" t="s">
        <v>309</v>
      </c>
      <c r="C128" s="773" t="s">
        <v>303</v>
      </c>
      <c r="D128" s="740">
        <v>0</v>
      </c>
      <c r="E128" s="741">
        <v>0</v>
      </c>
    </row>
    <row r="129" spans="1:5" ht="12.75" customHeight="1">
      <c r="A129" s="761" t="s">
        <v>311</v>
      </c>
      <c r="B129" s="772" t="s">
        <v>312</v>
      </c>
      <c r="C129" s="773" t="s">
        <v>305</v>
      </c>
      <c r="D129" s="740">
        <v>0</v>
      </c>
      <c r="E129" s="741">
        <v>0</v>
      </c>
    </row>
    <row r="130" spans="1:5" ht="12.75" customHeight="1">
      <c r="A130" s="761" t="s">
        <v>453</v>
      </c>
      <c r="B130" s="772" t="s">
        <v>314</v>
      </c>
      <c r="C130" s="773" t="s">
        <v>308</v>
      </c>
      <c r="D130" s="740">
        <v>0</v>
      </c>
      <c r="E130" s="741">
        <v>0</v>
      </c>
    </row>
    <row r="131" spans="1:5" ht="12.75" customHeight="1">
      <c r="A131" s="761" t="s">
        <v>316</v>
      </c>
      <c r="B131" s="772" t="s">
        <v>317</v>
      </c>
      <c r="C131" s="773" t="s">
        <v>310</v>
      </c>
      <c r="D131" s="740">
        <v>0</v>
      </c>
      <c r="E131" s="741">
        <v>0</v>
      </c>
    </row>
    <row r="132" spans="1:5" ht="12.75" customHeight="1">
      <c r="A132" s="761" t="s">
        <v>319</v>
      </c>
      <c r="B132" s="772" t="s">
        <v>263</v>
      </c>
      <c r="C132" s="773" t="s">
        <v>313</v>
      </c>
      <c r="D132" s="740">
        <v>548</v>
      </c>
      <c r="E132" s="741">
        <v>512</v>
      </c>
    </row>
    <row r="133" spans="1:5" ht="12.75" customHeight="1">
      <c r="A133" s="761" t="s">
        <v>321</v>
      </c>
      <c r="B133" s="772" t="s">
        <v>322</v>
      </c>
      <c r="C133" s="773" t="s">
        <v>315</v>
      </c>
      <c r="D133" s="740">
        <v>0</v>
      </c>
      <c r="E133" s="741">
        <v>0</v>
      </c>
    </row>
    <row r="134" spans="1:5" ht="12.75" customHeight="1">
      <c r="A134" s="774" t="s">
        <v>324</v>
      </c>
      <c r="B134" s="772" t="s">
        <v>805</v>
      </c>
      <c r="C134" s="773" t="s">
        <v>318</v>
      </c>
      <c r="D134" s="754">
        <f>SUM(D135:D136)</f>
        <v>13988</v>
      </c>
      <c r="E134" s="755">
        <f>SUM(E135:E136)</f>
        <v>10954</v>
      </c>
    </row>
    <row r="135" spans="1:5" ht="12.75" customHeight="1">
      <c r="A135" s="761" t="s">
        <v>326</v>
      </c>
      <c r="B135" s="772" t="s">
        <v>327</v>
      </c>
      <c r="C135" s="773" t="s">
        <v>320</v>
      </c>
      <c r="D135" s="740">
        <v>1699</v>
      </c>
      <c r="E135" s="741">
        <v>3303</v>
      </c>
    </row>
    <row r="136" spans="1:5" ht="12.75" customHeight="1">
      <c r="A136" s="761" t="s">
        <v>328</v>
      </c>
      <c r="B136" s="772" t="s">
        <v>329</v>
      </c>
      <c r="C136" s="773" t="s">
        <v>323</v>
      </c>
      <c r="D136" s="740">
        <v>12289</v>
      </c>
      <c r="E136" s="741">
        <v>7651</v>
      </c>
    </row>
    <row r="137" spans="1:5" ht="12.75" customHeight="1" thickBot="1">
      <c r="A137" s="775" t="s">
        <v>330</v>
      </c>
      <c r="B137" s="787" t="s">
        <v>806</v>
      </c>
      <c r="C137" s="788" t="s">
        <v>325</v>
      </c>
      <c r="D137" s="760">
        <f>D90+D99</f>
        <v>511556</v>
      </c>
      <c r="E137" s="759">
        <f>E90+E99</f>
        <v>562630</v>
      </c>
    </row>
    <row r="138" spans="1:3" ht="12.75" customHeight="1">
      <c r="A138" s="745"/>
      <c r="B138" s="746"/>
      <c r="C138" s="746"/>
    </row>
    <row r="139" spans="1:3" ht="12.75" customHeight="1">
      <c r="A139" s="745" t="s">
        <v>481</v>
      </c>
      <c r="B139" s="746"/>
      <c r="C139" s="746"/>
    </row>
    <row r="140" spans="1:3" ht="12.75" customHeight="1">
      <c r="A140" s="748" t="s">
        <v>807</v>
      </c>
      <c r="B140" s="749"/>
      <c r="C140" s="749"/>
    </row>
    <row r="141" ht="12.75" customHeight="1">
      <c r="A141" s="738" t="s">
        <v>808</v>
      </c>
    </row>
    <row r="142" ht="12.75">
      <c r="A142" s="751" t="s">
        <v>809</v>
      </c>
    </row>
    <row r="143" ht="12.75" customHeight="1">
      <c r="A143" s="738" t="s">
        <v>950</v>
      </c>
    </row>
    <row r="144" ht="12.75">
      <c r="A144" s="738" t="s">
        <v>953</v>
      </c>
    </row>
    <row r="145" ht="12.75">
      <c r="A145" s="738" t="s">
        <v>954</v>
      </c>
    </row>
  </sheetData>
  <sheetProtection/>
  <mergeCells count="6">
    <mergeCell ref="A1:E1"/>
    <mergeCell ref="A2:E2"/>
    <mergeCell ref="A3:E3"/>
    <mergeCell ref="A4:E4"/>
    <mergeCell ref="B6:C6"/>
    <mergeCell ref="B89:C89"/>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F21" sqref="F21:G21"/>
    </sheetView>
  </sheetViews>
  <sheetFormatPr defaultColWidth="9.28125" defaultRowHeight="15"/>
  <cols>
    <col min="1" max="1" width="3.28125" style="6" customWidth="1"/>
    <col min="2" max="2" width="7.7109375" style="6" customWidth="1"/>
    <col min="3" max="3" width="56.7109375" style="6" customWidth="1"/>
    <col min="4" max="4" width="4.421875" style="6" customWidth="1"/>
    <col min="5" max="5" width="11.57421875" style="6" customWidth="1"/>
    <col min="6" max="6" width="4.00390625" style="6" customWidth="1"/>
    <col min="7" max="7" width="11.421875" style="6" customWidth="1"/>
    <col min="8" max="8" width="4.7109375" style="6" customWidth="1"/>
    <col min="9" max="9" width="12.421875" style="6" customWidth="1"/>
    <col min="10" max="10" width="2.421875" style="6" customWidth="1"/>
    <col min="11" max="11" width="29.7109375" style="6" customWidth="1"/>
    <col min="12" max="16384" width="9.28125" style="6" customWidth="1"/>
  </cols>
  <sheetData>
    <row r="1" spans="1:11" ht="15.75">
      <c r="A1" s="43" t="s">
        <v>714</v>
      </c>
      <c r="B1" s="11"/>
      <c r="C1" s="11"/>
      <c r="D1" s="11"/>
      <c r="E1" s="39"/>
      <c r="F1" s="39"/>
      <c r="G1" s="12"/>
      <c r="H1" s="12"/>
      <c r="I1" s="44"/>
      <c r="J1" s="30"/>
      <c r="K1" s="8"/>
    </row>
    <row r="2" spans="1:11" s="3" customFormat="1" ht="13.5" thickBot="1">
      <c r="A2" s="12"/>
      <c r="B2" s="12"/>
      <c r="C2" s="12"/>
      <c r="D2" s="12"/>
      <c r="E2" s="12"/>
      <c r="F2" s="12"/>
      <c r="G2" s="12"/>
      <c r="H2" s="12"/>
      <c r="I2" s="13" t="s">
        <v>363</v>
      </c>
      <c r="J2" s="12"/>
      <c r="K2" s="2"/>
    </row>
    <row r="3" spans="1:11" s="7" customFormat="1" ht="19.5" customHeight="1">
      <c r="A3" s="1141" t="s">
        <v>339</v>
      </c>
      <c r="B3" s="1143" t="s">
        <v>533</v>
      </c>
      <c r="C3" s="1143"/>
      <c r="D3" s="1146" t="s">
        <v>730</v>
      </c>
      <c r="E3" s="1147"/>
      <c r="F3" s="1147"/>
      <c r="G3" s="1147"/>
      <c r="H3" s="1147"/>
      <c r="I3" s="1148"/>
      <c r="J3" s="33"/>
      <c r="K3" s="98"/>
    </row>
    <row r="4" spans="1:11" s="7" customFormat="1" ht="24" customHeight="1" thickBot="1">
      <c r="A4" s="1142"/>
      <c r="B4" s="1144"/>
      <c r="C4" s="1144"/>
      <c r="D4" s="1149" t="s">
        <v>442</v>
      </c>
      <c r="E4" s="1150"/>
      <c r="F4" s="1149" t="s">
        <v>364</v>
      </c>
      <c r="G4" s="1150"/>
      <c r="H4" s="1149" t="s">
        <v>361</v>
      </c>
      <c r="I4" s="1151"/>
      <c r="J4" s="33"/>
      <c r="K4" s="98"/>
    </row>
    <row r="5" spans="1:11" s="7" customFormat="1" ht="12.75" customHeight="1">
      <c r="A5" s="202" t="s">
        <v>691</v>
      </c>
      <c r="B5" s="1145" t="s">
        <v>684</v>
      </c>
      <c r="C5" s="1145"/>
      <c r="D5" s="1104">
        <f>SUM(E6:E9)</f>
        <v>0</v>
      </c>
      <c r="E5" s="1105"/>
      <c r="F5" s="1104">
        <f>SUM(F6:G9)</f>
        <v>4808</v>
      </c>
      <c r="G5" s="1105"/>
      <c r="H5" s="1102">
        <f aca="true" t="shared" si="0" ref="H5:H22">SUM(D5+F5)</f>
        <v>4808</v>
      </c>
      <c r="I5" s="1103"/>
      <c r="J5" s="33"/>
      <c r="K5" s="98"/>
    </row>
    <row r="6" spans="1:11" s="7" customFormat="1" ht="12.75" customHeight="1">
      <c r="A6" s="391" t="s">
        <v>692</v>
      </c>
      <c r="B6" s="1131" t="s">
        <v>482</v>
      </c>
      <c r="C6" s="442" t="s">
        <v>685</v>
      </c>
      <c r="D6" s="1114">
        <v>0</v>
      </c>
      <c r="E6" s="1115"/>
      <c r="F6" s="1114">
        <v>0</v>
      </c>
      <c r="G6" s="1115"/>
      <c r="H6" s="1106">
        <f t="shared" si="0"/>
        <v>0</v>
      </c>
      <c r="I6" s="1107"/>
      <c r="J6" s="33"/>
      <c r="K6" s="4"/>
    </row>
    <row r="7" spans="1:11" s="7" customFormat="1" ht="12.75" customHeight="1">
      <c r="A7" s="391" t="s">
        <v>693</v>
      </c>
      <c r="B7" s="1132"/>
      <c r="C7" s="442" t="s">
        <v>686</v>
      </c>
      <c r="D7" s="1114">
        <v>0</v>
      </c>
      <c r="E7" s="1115"/>
      <c r="F7" s="1114">
        <v>4484</v>
      </c>
      <c r="G7" s="1115"/>
      <c r="H7" s="1106">
        <f t="shared" si="0"/>
        <v>4484</v>
      </c>
      <c r="I7" s="1107"/>
      <c r="J7" s="33"/>
      <c r="K7" s="4"/>
    </row>
    <row r="8" spans="1:11" s="7" customFormat="1" ht="12.75" customHeight="1">
      <c r="A8" s="391" t="s">
        <v>694</v>
      </c>
      <c r="B8" s="1132"/>
      <c r="C8" s="442" t="s">
        <v>687</v>
      </c>
      <c r="D8" s="1114">
        <v>0</v>
      </c>
      <c r="E8" s="1115"/>
      <c r="F8" s="1114">
        <v>0</v>
      </c>
      <c r="G8" s="1115"/>
      <c r="H8" s="1106">
        <f t="shared" si="0"/>
        <v>0</v>
      </c>
      <c r="I8" s="1107"/>
      <c r="J8" s="33"/>
      <c r="K8" s="4"/>
    </row>
    <row r="9" spans="1:11" s="7" customFormat="1" ht="12.75" customHeight="1">
      <c r="A9" s="391" t="s">
        <v>695</v>
      </c>
      <c r="B9" s="1133"/>
      <c r="C9" s="443" t="s">
        <v>688</v>
      </c>
      <c r="D9" s="1114">
        <v>0</v>
      </c>
      <c r="E9" s="1115"/>
      <c r="F9" s="1124">
        <v>324</v>
      </c>
      <c r="G9" s="1125"/>
      <c r="H9" s="1106">
        <f t="shared" si="0"/>
        <v>324</v>
      </c>
      <c r="I9" s="1107"/>
      <c r="J9" s="33"/>
      <c r="K9" s="4"/>
    </row>
    <row r="10" spans="1:11" s="7" customFormat="1" ht="12.75" customHeight="1">
      <c r="A10" s="200" t="s">
        <v>696</v>
      </c>
      <c r="B10" s="1129" t="s">
        <v>705</v>
      </c>
      <c r="C10" s="1130"/>
      <c r="D10" s="1112">
        <v>0</v>
      </c>
      <c r="E10" s="1113"/>
      <c r="F10" s="1110">
        <f>SUM(G11)</f>
        <v>3278</v>
      </c>
      <c r="G10" s="1111"/>
      <c r="H10" s="1122">
        <f t="shared" si="0"/>
        <v>3278</v>
      </c>
      <c r="I10" s="1123"/>
      <c r="J10" s="33"/>
      <c r="K10" s="4"/>
    </row>
    <row r="11" spans="1:11" s="7" customFormat="1" ht="12.75" customHeight="1">
      <c r="A11" s="847" t="s">
        <v>965</v>
      </c>
      <c r="B11" s="849" t="s">
        <v>365</v>
      </c>
      <c r="C11" s="845" t="s">
        <v>963</v>
      </c>
      <c r="D11" s="850">
        <v>0</v>
      </c>
      <c r="E11" s="455"/>
      <c r="F11" s="455">
        <v>63</v>
      </c>
      <c r="G11" s="455">
        <v>3278</v>
      </c>
      <c r="H11" s="851">
        <f t="shared" si="0"/>
        <v>63</v>
      </c>
      <c r="I11" s="846">
        <f>SUM(E11+G11)</f>
        <v>3278</v>
      </c>
      <c r="J11" s="33"/>
      <c r="K11" s="4"/>
    </row>
    <row r="12" spans="1:11" s="7" customFormat="1" ht="12.75" customHeight="1">
      <c r="A12" s="200" t="s">
        <v>567</v>
      </c>
      <c r="B12" s="848" t="s">
        <v>529</v>
      </c>
      <c r="C12" s="445"/>
      <c r="D12" s="1110">
        <f>SUM(E13:E16)</f>
        <v>0</v>
      </c>
      <c r="E12" s="1111"/>
      <c r="F12" s="1110">
        <f>SUM(F13:G16)</f>
        <v>530</v>
      </c>
      <c r="G12" s="1111"/>
      <c r="H12" s="1122">
        <f t="shared" si="0"/>
        <v>530</v>
      </c>
      <c r="I12" s="1123"/>
      <c r="J12" s="33"/>
      <c r="K12" s="4"/>
    </row>
    <row r="13" spans="1:11" s="7" customFormat="1" ht="12.75" customHeight="1">
      <c r="A13" s="391" t="s">
        <v>697</v>
      </c>
      <c r="B13" s="1131" t="s">
        <v>482</v>
      </c>
      <c r="C13" s="411" t="s">
        <v>367</v>
      </c>
      <c r="D13" s="1108">
        <v>0</v>
      </c>
      <c r="E13" s="1109"/>
      <c r="F13" s="1116">
        <v>530</v>
      </c>
      <c r="G13" s="1117"/>
      <c r="H13" s="1106">
        <f t="shared" si="0"/>
        <v>530</v>
      </c>
      <c r="I13" s="1107"/>
      <c r="J13" s="33"/>
      <c r="K13" s="4"/>
    </row>
    <row r="14" spans="1:11" s="7" customFormat="1" ht="12.75" customHeight="1">
      <c r="A14" s="391" t="s">
        <v>698</v>
      </c>
      <c r="B14" s="1132"/>
      <c r="C14" s="411" t="s">
        <v>366</v>
      </c>
      <c r="D14" s="1108">
        <v>0</v>
      </c>
      <c r="E14" s="1109"/>
      <c r="F14" s="1116">
        <v>0</v>
      </c>
      <c r="G14" s="1117"/>
      <c r="H14" s="1106">
        <f t="shared" si="0"/>
        <v>0</v>
      </c>
      <c r="I14" s="1107"/>
      <c r="J14" s="33"/>
      <c r="K14" s="4"/>
    </row>
    <row r="15" spans="1:11" s="7" customFormat="1" ht="12.75" customHeight="1">
      <c r="A15" s="391" t="s">
        <v>699</v>
      </c>
      <c r="B15" s="1132"/>
      <c r="C15" s="411" t="s">
        <v>961</v>
      </c>
      <c r="D15" s="1108">
        <v>0</v>
      </c>
      <c r="E15" s="1109"/>
      <c r="F15" s="1116">
        <v>0</v>
      </c>
      <c r="G15" s="1117"/>
      <c r="H15" s="1106">
        <f t="shared" si="0"/>
        <v>0</v>
      </c>
      <c r="I15" s="1107"/>
      <c r="J15" s="33"/>
      <c r="K15" s="4"/>
    </row>
    <row r="16" spans="1:11" s="7" customFormat="1" ht="12.75" customHeight="1">
      <c r="A16" s="391" t="s">
        <v>700</v>
      </c>
      <c r="B16" s="1133"/>
      <c r="C16" s="411" t="s">
        <v>343</v>
      </c>
      <c r="D16" s="1108">
        <v>0</v>
      </c>
      <c r="E16" s="1109"/>
      <c r="F16" s="1116">
        <v>0</v>
      </c>
      <c r="G16" s="1117"/>
      <c r="H16" s="1106">
        <f t="shared" si="0"/>
        <v>0</v>
      </c>
      <c r="I16" s="1107"/>
      <c r="J16" s="33"/>
      <c r="K16" s="4"/>
    </row>
    <row r="17" spans="1:11" s="7" customFormat="1" ht="12.75" customHeight="1">
      <c r="A17" s="200" t="s">
        <v>569</v>
      </c>
      <c r="B17" s="444" t="s">
        <v>530</v>
      </c>
      <c r="C17" s="445"/>
      <c r="D17" s="1110">
        <f>SUM(E18:E20)</f>
        <v>0</v>
      </c>
      <c r="E17" s="1111"/>
      <c r="F17" s="1110">
        <f>SUM(G18:G20)</f>
        <v>0</v>
      </c>
      <c r="G17" s="1111"/>
      <c r="H17" s="1122">
        <f t="shared" si="0"/>
        <v>0</v>
      </c>
      <c r="I17" s="1123"/>
      <c r="J17" s="33"/>
      <c r="K17" s="4"/>
    </row>
    <row r="18" spans="1:11" s="7" customFormat="1" ht="12.75" customHeight="1">
      <c r="A18" s="391" t="s">
        <v>702</v>
      </c>
      <c r="B18" s="1131" t="s">
        <v>482</v>
      </c>
      <c r="C18" s="446" t="s">
        <v>367</v>
      </c>
      <c r="D18" s="1114">
        <v>0</v>
      </c>
      <c r="E18" s="1115"/>
      <c r="F18" s="1116">
        <v>0</v>
      </c>
      <c r="G18" s="1117"/>
      <c r="H18" s="1106">
        <f t="shared" si="0"/>
        <v>0</v>
      </c>
      <c r="I18" s="1107"/>
      <c r="J18" s="33"/>
      <c r="K18" s="4"/>
    </row>
    <row r="19" spans="1:11" s="7" customFormat="1" ht="12.75" customHeight="1">
      <c r="A19" s="391" t="s">
        <v>703</v>
      </c>
      <c r="B19" s="1132"/>
      <c r="C19" s="446" t="s">
        <v>366</v>
      </c>
      <c r="D19" s="1114">
        <v>0</v>
      </c>
      <c r="E19" s="1115"/>
      <c r="F19" s="1116">
        <v>0</v>
      </c>
      <c r="G19" s="1117"/>
      <c r="H19" s="1106">
        <f t="shared" si="0"/>
        <v>0</v>
      </c>
      <c r="I19" s="1107"/>
      <c r="J19" s="33"/>
      <c r="K19" s="4"/>
    </row>
    <row r="20" spans="1:11" ht="12.75" customHeight="1">
      <c r="A20" s="391" t="s">
        <v>701</v>
      </c>
      <c r="B20" s="1133"/>
      <c r="C20" s="446" t="s">
        <v>343</v>
      </c>
      <c r="D20" s="1114">
        <v>240</v>
      </c>
      <c r="E20" s="1115"/>
      <c r="F20" s="1116">
        <v>0</v>
      </c>
      <c r="G20" s="1117"/>
      <c r="H20" s="1106">
        <f t="shared" si="0"/>
        <v>240</v>
      </c>
      <c r="I20" s="1107"/>
      <c r="J20" s="33"/>
      <c r="K20" s="4"/>
    </row>
    <row r="21" spans="1:11" ht="12.75" customHeight="1">
      <c r="A21" s="200" t="s">
        <v>704</v>
      </c>
      <c r="B21" s="1136" t="s">
        <v>531</v>
      </c>
      <c r="C21" s="1130"/>
      <c r="D21" s="1112">
        <v>1070</v>
      </c>
      <c r="E21" s="1113"/>
      <c r="F21" s="1110">
        <v>0</v>
      </c>
      <c r="G21" s="1111"/>
      <c r="H21" s="1122">
        <f t="shared" si="0"/>
        <v>1070</v>
      </c>
      <c r="I21" s="1123"/>
      <c r="J21" s="33"/>
      <c r="K21" s="5"/>
    </row>
    <row r="22" spans="1:11" ht="12.75" customHeight="1" thickBot="1">
      <c r="A22" s="201" t="s">
        <v>570</v>
      </c>
      <c r="B22" s="1134" t="s">
        <v>532</v>
      </c>
      <c r="C22" s="1135"/>
      <c r="D22" s="1120">
        <v>0</v>
      </c>
      <c r="E22" s="1121"/>
      <c r="F22" s="1118">
        <v>0</v>
      </c>
      <c r="G22" s="1119"/>
      <c r="H22" s="1139">
        <f t="shared" si="0"/>
        <v>0</v>
      </c>
      <c r="I22" s="1140"/>
      <c r="J22" s="33"/>
      <c r="K22" s="5"/>
    </row>
    <row r="23" spans="1:11" ht="12.75">
      <c r="A23" s="45"/>
      <c r="B23" s="30"/>
      <c r="C23" s="30"/>
      <c r="D23" s="30"/>
      <c r="E23" s="30"/>
      <c r="F23" s="30"/>
      <c r="G23" s="45"/>
      <c r="H23" s="45"/>
      <c r="I23" s="46"/>
      <c r="J23" s="33"/>
      <c r="K23" s="5"/>
    </row>
    <row r="24" spans="1:11" ht="12.75">
      <c r="A24" s="65" t="s">
        <v>481</v>
      </c>
      <c r="B24" s="80"/>
      <c r="C24" s="80"/>
      <c r="D24" s="80"/>
      <c r="E24" s="30"/>
      <c r="F24" s="30"/>
      <c r="G24" s="45"/>
      <c r="H24" s="45"/>
      <c r="I24" s="46"/>
      <c r="J24" s="33"/>
      <c r="K24" s="5"/>
    </row>
    <row r="25" spans="1:11" ht="27.75" customHeight="1">
      <c r="A25" s="1137" t="s">
        <v>733</v>
      </c>
      <c r="B25" s="1138"/>
      <c r="C25" s="1138"/>
      <c r="D25" s="1138"/>
      <c r="E25" s="1138"/>
      <c r="F25" s="1138"/>
      <c r="G25" s="1138"/>
      <c r="H25" s="1138"/>
      <c r="I25" s="1138"/>
      <c r="J25" s="33"/>
      <c r="K25" s="5"/>
    </row>
    <row r="26" spans="1:10" ht="79.5" customHeight="1">
      <c r="A26" s="1050" t="s">
        <v>689</v>
      </c>
      <c r="B26" s="1128"/>
      <c r="C26" s="1128"/>
      <c r="D26" s="1128"/>
      <c r="E26" s="1128"/>
      <c r="F26" s="1128"/>
      <c r="G26" s="1128"/>
      <c r="H26" s="1128"/>
      <c r="I26" s="1128"/>
      <c r="J26" s="1"/>
    </row>
    <row r="27" spans="1:10" ht="81" customHeight="1">
      <c r="A27" s="1126" t="s">
        <v>746</v>
      </c>
      <c r="B27" s="1127"/>
      <c r="C27" s="1127"/>
      <c r="D27" s="1127"/>
      <c r="E27" s="1127"/>
      <c r="F27" s="1127"/>
      <c r="G27" s="1127"/>
      <c r="H27" s="1127"/>
      <c r="I27" s="1127"/>
      <c r="J27" s="1"/>
    </row>
    <row r="28" spans="1:11" ht="80.25" customHeight="1">
      <c r="A28" s="1126" t="s">
        <v>744</v>
      </c>
      <c r="B28" s="1127"/>
      <c r="C28" s="1127"/>
      <c r="D28" s="1127"/>
      <c r="E28" s="1127"/>
      <c r="F28" s="1127"/>
      <c r="G28" s="1127"/>
      <c r="H28" s="1127"/>
      <c r="I28" s="1127"/>
      <c r="J28" s="1"/>
      <c r="K28" s="453"/>
    </row>
    <row r="29" spans="1:10" ht="55.5" customHeight="1">
      <c r="A29" s="1126" t="s">
        <v>690</v>
      </c>
      <c r="B29" s="1127"/>
      <c r="C29" s="1127"/>
      <c r="D29" s="1127"/>
      <c r="E29" s="1127"/>
      <c r="F29" s="1127"/>
      <c r="G29" s="1127"/>
      <c r="H29" s="1127"/>
      <c r="I29" s="1127"/>
      <c r="J29" s="1"/>
    </row>
    <row r="30" spans="1:10" ht="43.5" customHeight="1">
      <c r="A30" s="1126" t="s">
        <v>706</v>
      </c>
      <c r="B30" s="1127"/>
      <c r="C30" s="1127"/>
      <c r="D30" s="1127"/>
      <c r="E30" s="1127"/>
      <c r="F30" s="1127"/>
      <c r="G30" s="1127"/>
      <c r="H30" s="1127"/>
      <c r="I30" s="1127"/>
      <c r="J30" s="1"/>
    </row>
    <row r="31" spans="1:10" ht="30" customHeight="1">
      <c r="A31" s="1126" t="s">
        <v>964</v>
      </c>
      <c r="B31" s="1127"/>
      <c r="C31" s="1127"/>
      <c r="D31" s="1127"/>
      <c r="E31" s="1127"/>
      <c r="F31" s="1127"/>
      <c r="G31" s="1127"/>
      <c r="H31" s="1127"/>
      <c r="I31" s="1127"/>
      <c r="J31" s="1"/>
    </row>
    <row r="32" spans="1:10" ht="15.75" customHeight="1">
      <c r="A32" s="1126" t="s">
        <v>962</v>
      </c>
      <c r="B32" s="1127"/>
      <c r="C32" s="1127"/>
      <c r="D32" s="1127"/>
      <c r="E32" s="1127"/>
      <c r="F32" s="1127"/>
      <c r="G32" s="1127"/>
      <c r="H32" s="1127"/>
      <c r="I32" s="1127"/>
      <c r="J32" s="1"/>
    </row>
    <row r="33" ht="14.25" customHeight="1">
      <c r="J33" s="1"/>
    </row>
    <row r="34" ht="12.75">
      <c r="J34" s="1"/>
    </row>
    <row r="35" ht="12.75">
      <c r="J35" s="1"/>
    </row>
    <row r="36" ht="12.75">
      <c r="J36" s="1"/>
    </row>
    <row r="37" ht="12.75">
      <c r="J37" s="1"/>
    </row>
    <row r="44" ht="12.75">
      <c r="A44" s="5"/>
    </row>
    <row r="45" ht="12.75">
      <c r="A45" s="5"/>
    </row>
  </sheetData>
  <sheetProtection formatRows="0" insertRows="0" deleteRows="0"/>
  <mergeCells count="72">
    <mergeCell ref="A3:A4"/>
    <mergeCell ref="B3:C4"/>
    <mergeCell ref="B5:C5"/>
    <mergeCell ref="B6:B9"/>
    <mergeCell ref="D3:I3"/>
    <mergeCell ref="F4:G4"/>
    <mergeCell ref="H7:I7"/>
    <mergeCell ref="D4:E4"/>
    <mergeCell ref="D6:E6"/>
    <mergeCell ref="H4:I4"/>
    <mergeCell ref="B10:C10"/>
    <mergeCell ref="B13:B16"/>
    <mergeCell ref="B18:B20"/>
    <mergeCell ref="B22:C22"/>
    <mergeCell ref="B21:C21"/>
    <mergeCell ref="A25:I25"/>
    <mergeCell ref="H14:I14"/>
    <mergeCell ref="H22:I22"/>
    <mergeCell ref="H21:I21"/>
    <mergeCell ref="H20:I20"/>
    <mergeCell ref="A31:I31"/>
    <mergeCell ref="A28:I28"/>
    <mergeCell ref="A29:I29"/>
    <mergeCell ref="A32:I32"/>
    <mergeCell ref="A30:I30"/>
    <mergeCell ref="A26:I26"/>
    <mergeCell ref="A27:I27"/>
    <mergeCell ref="H19:I19"/>
    <mergeCell ref="H18:I18"/>
    <mergeCell ref="H17:I17"/>
    <mergeCell ref="H16:I16"/>
    <mergeCell ref="H15:I15"/>
    <mergeCell ref="F6:G6"/>
    <mergeCell ref="F7:G7"/>
    <mergeCell ref="F8:G8"/>
    <mergeCell ref="F9:G9"/>
    <mergeCell ref="F10:G10"/>
    <mergeCell ref="H13:I13"/>
    <mergeCell ref="H12:I12"/>
    <mergeCell ref="H10:I10"/>
    <mergeCell ref="H9:I9"/>
    <mergeCell ref="H8:I8"/>
    <mergeCell ref="F12:G12"/>
    <mergeCell ref="F13:G13"/>
    <mergeCell ref="F14:G14"/>
    <mergeCell ref="F15:G15"/>
    <mergeCell ref="F16:G16"/>
    <mergeCell ref="F17:G17"/>
    <mergeCell ref="F18:G18"/>
    <mergeCell ref="F19:G19"/>
    <mergeCell ref="F20:G20"/>
    <mergeCell ref="F21:G21"/>
    <mergeCell ref="F22:G22"/>
    <mergeCell ref="D22:E22"/>
    <mergeCell ref="D21:E21"/>
    <mergeCell ref="D20:E20"/>
    <mergeCell ref="D19:E19"/>
    <mergeCell ref="D18:E18"/>
    <mergeCell ref="D17:E17"/>
    <mergeCell ref="D16:E16"/>
    <mergeCell ref="D15:E15"/>
    <mergeCell ref="D14:E14"/>
    <mergeCell ref="H5:I5"/>
    <mergeCell ref="F5:G5"/>
    <mergeCell ref="D5:E5"/>
    <mergeCell ref="H6:I6"/>
    <mergeCell ref="D13:E13"/>
    <mergeCell ref="D12:E12"/>
    <mergeCell ref="D10:E10"/>
    <mergeCell ref="D9:E9"/>
    <mergeCell ref="D8:E8"/>
    <mergeCell ref="D7:E7"/>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19" sqref="A19:F19"/>
    </sheetView>
  </sheetViews>
  <sheetFormatPr defaultColWidth="9.28125" defaultRowHeight="15"/>
  <cols>
    <col min="1" max="1" width="3.421875" style="28" customWidth="1"/>
    <col min="2" max="2" width="49.57421875" style="15" customWidth="1"/>
    <col min="3" max="3" width="16.421875" style="15" customWidth="1"/>
    <col min="4" max="4" width="17.7109375" style="15" customWidth="1"/>
    <col min="5" max="5" width="17.28125" style="15" customWidth="1"/>
    <col min="6" max="6" width="17.00390625" style="15" customWidth="1"/>
    <col min="7" max="7" width="9.28125" style="15" customWidth="1"/>
    <col min="8" max="10" width="8.7109375" style="0" customWidth="1"/>
    <col min="11" max="16384" width="9.28125" style="15" customWidth="1"/>
  </cols>
  <sheetData>
    <row r="1" spans="1:5" ht="15.75">
      <c r="A1" s="190" t="s">
        <v>602</v>
      </c>
      <c r="B1" s="11"/>
      <c r="C1" s="12"/>
      <c r="D1" s="12"/>
      <c r="E1" s="12"/>
    </row>
    <row r="2" spans="1:6" ht="15.75" thickBot="1">
      <c r="A2" s="27"/>
      <c r="B2" s="12"/>
      <c r="C2" s="12"/>
      <c r="D2" s="13"/>
      <c r="E2" s="12"/>
      <c r="F2" s="114" t="s">
        <v>441</v>
      </c>
    </row>
    <row r="3" spans="1:6" ht="26.25" customHeight="1">
      <c r="A3" s="1153" t="s">
        <v>339</v>
      </c>
      <c r="B3" s="1155" t="s">
        <v>368</v>
      </c>
      <c r="C3" s="628" t="s">
        <v>748</v>
      </c>
      <c r="D3" s="628" t="s">
        <v>751</v>
      </c>
      <c r="E3" s="734" t="s">
        <v>504</v>
      </c>
      <c r="F3" s="735" t="s">
        <v>537</v>
      </c>
    </row>
    <row r="4" spans="1:6" ht="12" customHeight="1" thickBot="1">
      <c r="A4" s="1154"/>
      <c r="B4" s="1156"/>
      <c r="C4" s="120" t="s">
        <v>413</v>
      </c>
      <c r="D4" s="120" t="s">
        <v>414</v>
      </c>
      <c r="E4" s="120" t="s">
        <v>415</v>
      </c>
      <c r="F4" s="121" t="s">
        <v>416</v>
      </c>
    </row>
    <row r="5" spans="1:6" ht="18" customHeight="1">
      <c r="A5" s="197">
        <v>1</v>
      </c>
      <c r="B5" s="434" t="s">
        <v>528</v>
      </c>
      <c r="C5" s="530">
        <f>SUM(C6:C8)</f>
        <v>14875</v>
      </c>
      <c r="D5" s="530">
        <f>SUM(D6:D8)</f>
        <v>10589</v>
      </c>
      <c r="E5" s="530">
        <f>SUM(E6:E8)</f>
        <v>3602</v>
      </c>
      <c r="F5" s="531">
        <f>SUM(F6:F8)</f>
        <v>96.34720370912757</v>
      </c>
    </row>
    <row r="6" spans="1:12" ht="12.75" customHeight="1">
      <c r="A6" s="118">
        <v>2</v>
      </c>
      <c r="B6" s="435" t="s">
        <v>369</v>
      </c>
      <c r="C6" s="532">
        <v>2765</v>
      </c>
      <c r="D6" s="532">
        <v>0</v>
      </c>
      <c r="E6" s="465">
        <v>3178</v>
      </c>
      <c r="F6" s="533">
        <f>C6/E6</f>
        <v>0.8700440528634361</v>
      </c>
      <c r="K6" s="102"/>
      <c r="L6" s="102"/>
    </row>
    <row r="7" spans="1:12" ht="12.75" customHeight="1">
      <c r="A7" s="118">
        <v>3</v>
      </c>
      <c r="B7" s="436" t="s">
        <v>443</v>
      </c>
      <c r="C7" s="532">
        <v>10589</v>
      </c>
      <c r="D7" s="532">
        <v>10589</v>
      </c>
      <c r="E7" s="465">
        <v>402</v>
      </c>
      <c r="F7" s="533">
        <f>C7/E7</f>
        <v>26.3407960199005</v>
      </c>
      <c r="K7" s="102"/>
      <c r="L7" s="102"/>
    </row>
    <row r="8" spans="1:11" ht="12.75" customHeight="1">
      <c r="A8" s="118">
        <v>5</v>
      </c>
      <c r="B8" s="437" t="s">
        <v>941</v>
      </c>
      <c r="C8" s="532">
        <v>1521</v>
      </c>
      <c r="D8" s="532">
        <v>0</v>
      </c>
      <c r="E8" s="465">
        <v>22</v>
      </c>
      <c r="F8" s="533">
        <f>C8/E8</f>
        <v>69.13636363636364</v>
      </c>
      <c r="K8" s="102"/>
    </row>
    <row r="9" spans="1:11" ht="21" customHeight="1">
      <c r="A9" s="198">
        <v>6</v>
      </c>
      <c r="B9" s="438" t="s">
        <v>650</v>
      </c>
      <c r="C9" s="534">
        <f>SUM(C10:C13)</f>
        <v>2071</v>
      </c>
      <c r="D9" s="535">
        <v>0</v>
      </c>
      <c r="E9" s="534">
        <f>SUM(E10:E13)</f>
        <v>1951</v>
      </c>
      <c r="F9" s="536">
        <v>0</v>
      </c>
      <c r="K9" s="102"/>
    </row>
    <row r="10" spans="1:6" ht="12.75" customHeight="1">
      <c r="A10" s="118">
        <v>7</v>
      </c>
      <c r="B10" s="439" t="s">
        <v>445</v>
      </c>
      <c r="C10" s="532">
        <v>1576</v>
      </c>
      <c r="D10" s="532">
        <v>0</v>
      </c>
      <c r="E10" s="465">
        <v>500</v>
      </c>
      <c r="F10" s="484">
        <f>C10/E10</f>
        <v>3.152</v>
      </c>
    </row>
    <row r="11" spans="1:6" ht="12.75" customHeight="1">
      <c r="A11" s="118">
        <v>8</v>
      </c>
      <c r="B11" s="440" t="s">
        <v>444</v>
      </c>
      <c r="C11" s="532">
        <v>0</v>
      </c>
      <c r="D11" s="532">
        <v>0</v>
      </c>
      <c r="E11" s="465">
        <v>0</v>
      </c>
      <c r="F11" s="484">
        <v>0</v>
      </c>
    </row>
    <row r="12" spans="1:10" ht="12.75" customHeight="1">
      <c r="A12" s="119"/>
      <c r="B12" s="867" t="s">
        <v>988</v>
      </c>
      <c r="C12" s="537">
        <v>62</v>
      </c>
      <c r="D12" s="537"/>
      <c r="E12" s="468">
        <v>118</v>
      </c>
      <c r="F12" s="484">
        <f>C12/E12</f>
        <v>0.5254237288135594</v>
      </c>
      <c r="H12" s="98"/>
      <c r="I12" s="98"/>
      <c r="J12" s="98"/>
    </row>
    <row r="13" spans="1:6" ht="12.75" customHeight="1" thickBot="1">
      <c r="A13" s="119">
        <v>9</v>
      </c>
      <c r="B13" s="867" t="s">
        <v>989</v>
      </c>
      <c r="C13" s="537">
        <v>433</v>
      </c>
      <c r="D13" s="537">
        <v>0</v>
      </c>
      <c r="E13" s="468">
        <v>1333</v>
      </c>
      <c r="F13" s="484">
        <f>C13/E13</f>
        <v>0.32483120780195046</v>
      </c>
    </row>
    <row r="14" spans="1:6" ht="17.25" customHeight="1" thickBot="1">
      <c r="A14" s="167">
        <v>10</v>
      </c>
      <c r="B14" s="441" t="s">
        <v>361</v>
      </c>
      <c r="C14" s="538">
        <f>C5+C9</f>
        <v>16946</v>
      </c>
      <c r="D14" s="538">
        <f>D5+D9</f>
        <v>10589</v>
      </c>
      <c r="E14" s="538">
        <f>E5+E9</f>
        <v>5553</v>
      </c>
      <c r="F14" s="539">
        <v>0</v>
      </c>
    </row>
    <row r="15" spans="1:6" ht="12.75" customHeight="1">
      <c r="A15" s="191"/>
      <c r="B15" s="100"/>
      <c r="C15" s="115"/>
      <c r="D15" s="115"/>
      <c r="E15" s="116"/>
      <c r="F15" s="30"/>
    </row>
    <row r="16" spans="1:10" ht="12.75" customHeight="1">
      <c r="A16" s="49" t="s">
        <v>481</v>
      </c>
      <c r="B16" s="192"/>
      <c r="C16" s="193"/>
      <c r="D16" s="193"/>
      <c r="E16" s="194"/>
      <c r="F16" s="49"/>
      <c r="H16" s="98"/>
      <c r="I16" s="98"/>
      <c r="J16" s="98"/>
    </row>
    <row r="17" spans="1:6" ht="24.75" customHeight="1">
      <c r="A17" s="1152" t="s">
        <v>666</v>
      </c>
      <c r="B17" s="1152"/>
      <c r="C17" s="1152"/>
      <c r="D17" s="1152"/>
      <c r="E17" s="1152"/>
      <c r="F17" s="1152"/>
    </row>
    <row r="18" spans="1:6" ht="12.75" customHeight="1">
      <c r="A18" s="354" t="s">
        <v>665</v>
      </c>
      <c r="B18" s="48"/>
      <c r="C18" s="195"/>
      <c r="D18" s="195"/>
      <c r="E18" s="195"/>
      <c r="F18" s="50"/>
    </row>
    <row r="19" spans="1:6" ht="26.25" customHeight="1">
      <c r="A19" s="1152" t="s">
        <v>749</v>
      </c>
      <c r="B19" s="1152"/>
      <c r="C19" s="1152"/>
      <c r="D19" s="1152"/>
      <c r="E19" s="1152"/>
      <c r="F19" s="1152"/>
    </row>
    <row r="20" spans="1:10" ht="15" customHeight="1">
      <c r="A20" s="169" t="s">
        <v>732</v>
      </c>
      <c r="B20" s="168"/>
      <c r="C20" s="168"/>
      <c r="D20" s="168"/>
      <c r="E20" s="168"/>
      <c r="F20" s="168"/>
      <c r="H20" s="98"/>
      <c r="I20" s="98"/>
      <c r="J20" s="98"/>
    </row>
    <row r="21" spans="1:10" ht="27.75" customHeight="1">
      <c r="A21" s="1152" t="s">
        <v>909</v>
      </c>
      <c r="B21" s="1152"/>
      <c r="C21" s="1152"/>
      <c r="D21" s="1152"/>
      <c r="E21" s="1152"/>
      <c r="F21" s="1152"/>
      <c r="H21" s="98"/>
      <c r="I21" s="98"/>
      <c r="J21" s="98"/>
    </row>
    <row r="22" spans="1:10" ht="12.75" customHeight="1">
      <c r="A22" s="169"/>
      <c r="B22" s="168"/>
      <c r="C22" s="168"/>
      <c r="D22" s="168"/>
      <c r="E22" s="168"/>
      <c r="F22" s="168"/>
      <c r="H22" s="98"/>
      <c r="I22" s="98"/>
      <c r="J22" s="98"/>
    </row>
    <row r="23" spans="1:10" ht="12.75" customHeight="1">
      <c r="A23" s="844" t="s">
        <v>517</v>
      </c>
      <c r="B23" s="843"/>
      <c r="C23" s="168"/>
      <c r="D23" s="168"/>
      <c r="E23" s="168"/>
      <c r="F23" s="168"/>
      <c r="H23" s="98"/>
      <c r="I23" s="98"/>
      <c r="J23" s="98"/>
    </row>
    <row r="24" spans="1:6" ht="15">
      <c r="A24" s="195" t="s">
        <v>750</v>
      </c>
      <c r="B24" s="196"/>
      <c r="C24" s="195"/>
      <c r="D24" s="195"/>
      <c r="E24" s="195"/>
      <c r="F24" s="50"/>
    </row>
    <row r="25" spans="1:5" ht="15">
      <c r="A25" s="195"/>
      <c r="B25" s="12"/>
      <c r="C25" s="12"/>
      <c r="D25" s="117"/>
      <c r="E25" s="12"/>
    </row>
  </sheetData>
  <sheetProtection/>
  <protectedRanges>
    <protectedRange sqref="D15:D16 C7:D7" name="Oblast1"/>
  </protectedRanges>
  <mergeCells count="5">
    <mergeCell ref="A21:F21"/>
    <mergeCell ref="A19:F19"/>
    <mergeCell ref="A17:F17"/>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 E9 E5"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X43"/>
  <sheetViews>
    <sheetView workbookViewId="0" topLeftCell="D1">
      <selection activeCell="I15" sqref="I15"/>
    </sheetView>
  </sheetViews>
  <sheetFormatPr defaultColWidth="9.140625" defaultRowHeight="15"/>
  <cols>
    <col min="1" max="1" width="3.8515625" style="98" customWidth="1"/>
    <col min="2" max="2" width="9.140625" style="98" customWidth="1"/>
    <col min="3" max="3" width="10.28125" style="98" customWidth="1"/>
    <col min="4" max="4" width="24.57421875" style="98" customWidth="1"/>
    <col min="5" max="24" width="10.7109375" style="98" customWidth="1"/>
    <col min="25" max="16384" width="9.140625" style="98" customWidth="1"/>
  </cols>
  <sheetData>
    <row r="1" ht="15.75">
      <c r="A1" s="900" t="s">
        <v>707</v>
      </c>
    </row>
    <row r="3" ht="15">
      <c r="A3" s="901" t="s">
        <v>999</v>
      </c>
    </row>
    <row r="4" spans="1:24" ht="15.75" thickBot="1">
      <c r="A4" s="901"/>
      <c r="X4" s="902" t="s">
        <v>363</v>
      </c>
    </row>
    <row r="5" spans="1:24" ht="24" customHeight="1" thickBot="1">
      <c r="A5" s="1211" t="s">
        <v>339</v>
      </c>
      <c r="B5" s="1185" t="s">
        <v>371</v>
      </c>
      <c r="C5" s="1186"/>
      <c r="D5" s="1187"/>
      <c r="E5" s="1182" t="s">
        <v>480</v>
      </c>
      <c r="F5" s="1183"/>
      <c r="G5" s="1183"/>
      <c r="H5" s="1183"/>
      <c r="I5" s="1183"/>
      <c r="J5" s="1183"/>
      <c r="K5" s="1183"/>
      <c r="L5" s="1183"/>
      <c r="M5" s="1183"/>
      <c r="N5" s="1183"/>
      <c r="O5" s="1183"/>
      <c r="P5" s="1183"/>
      <c r="Q5" s="1183"/>
      <c r="R5" s="1183"/>
      <c r="S5" s="1183"/>
      <c r="T5" s="1183"/>
      <c r="U5" s="1183"/>
      <c r="V5" s="1183"/>
      <c r="W5" s="1183"/>
      <c r="X5" s="1184"/>
    </row>
    <row r="6" spans="1:24" s="102" customFormat="1" ht="16.5" customHeight="1">
      <c r="A6" s="1212"/>
      <c r="B6" s="1188"/>
      <c r="C6" s="1189"/>
      <c r="D6" s="1190"/>
      <c r="E6" s="1157" t="s">
        <v>469</v>
      </c>
      <c r="F6" s="1161"/>
      <c r="G6" s="1161"/>
      <c r="H6" s="1158"/>
      <c r="I6" s="1157" t="s">
        <v>473</v>
      </c>
      <c r="J6" s="1161"/>
      <c r="K6" s="1161"/>
      <c r="L6" s="1158"/>
      <c r="M6" s="1157" t="s">
        <v>466</v>
      </c>
      <c r="N6" s="1161"/>
      <c r="O6" s="1161"/>
      <c r="P6" s="1158"/>
      <c r="Q6" s="1157" t="s">
        <v>464</v>
      </c>
      <c r="R6" s="1158"/>
      <c r="S6" s="1157" t="s">
        <v>364</v>
      </c>
      <c r="T6" s="1158"/>
      <c r="U6" s="1157" t="s">
        <v>467</v>
      </c>
      <c r="V6" s="1158"/>
      <c r="W6" s="1167" t="s">
        <v>463</v>
      </c>
      <c r="X6" s="1168"/>
    </row>
    <row r="7" spans="1:24" s="102" customFormat="1" ht="16.5" customHeight="1">
      <c r="A7" s="1212"/>
      <c r="B7" s="1188"/>
      <c r="C7" s="1189"/>
      <c r="D7" s="1190"/>
      <c r="E7" s="1159" t="s">
        <v>465</v>
      </c>
      <c r="F7" s="1174"/>
      <c r="G7" s="1174" t="s">
        <v>472</v>
      </c>
      <c r="H7" s="1160"/>
      <c r="I7" s="1159" t="s">
        <v>1000</v>
      </c>
      <c r="J7" s="1174"/>
      <c r="K7" s="1174" t="s">
        <v>474</v>
      </c>
      <c r="L7" s="1160"/>
      <c r="M7" s="1159" t="s">
        <v>1001</v>
      </c>
      <c r="N7" s="1174"/>
      <c r="O7" s="1174" t="s">
        <v>476</v>
      </c>
      <c r="P7" s="1160"/>
      <c r="Q7" s="1159"/>
      <c r="R7" s="1160"/>
      <c r="S7" s="1159"/>
      <c r="T7" s="1160"/>
      <c r="U7" s="1159"/>
      <c r="V7" s="1160"/>
      <c r="W7" s="1169"/>
      <c r="X7" s="1170"/>
    </row>
    <row r="8" spans="1:24" s="102" customFormat="1" ht="16.5" customHeight="1" thickBot="1">
      <c r="A8" s="1212"/>
      <c r="B8" s="1188"/>
      <c r="C8" s="1189"/>
      <c r="D8" s="1190"/>
      <c r="E8" s="903" t="s">
        <v>370</v>
      </c>
      <c r="F8" s="904" t="s">
        <v>581</v>
      </c>
      <c r="G8" s="904" t="s">
        <v>370</v>
      </c>
      <c r="H8" s="905" t="s">
        <v>581</v>
      </c>
      <c r="I8" s="903" t="s">
        <v>370</v>
      </c>
      <c r="J8" s="904" t="s">
        <v>581</v>
      </c>
      <c r="K8" s="904" t="s">
        <v>370</v>
      </c>
      <c r="L8" s="905" t="s">
        <v>581</v>
      </c>
      <c r="M8" s="903" t="s">
        <v>370</v>
      </c>
      <c r="N8" s="904" t="s">
        <v>581</v>
      </c>
      <c r="O8" s="904" t="s">
        <v>370</v>
      </c>
      <c r="P8" s="905" t="s">
        <v>581</v>
      </c>
      <c r="Q8" s="903" t="s">
        <v>370</v>
      </c>
      <c r="R8" s="905" t="s">
        <v>581</v>
      </c>
      <c r="S8" s="903" t="s">
        <v>370</v>
      </c>
      <c r="T8" s="905" t="s">
        <v>581</v>
      </c>
      <c r="U8" s="903" t="s">
        <v>370</v>
      </c>
      <c r="V8" s="905" t="s">
        <v>581</v>
      </c>
      <c r="W8" s="906" t="s">
        <v>370</v>
      </c>
      <c r="X8" s="907" t="s">
        <v>581</v>
      </c>
    </row>
    <row r="9" spans="1:24" s="102" customFormat="1" ht="16.5" customHeight="1" thickBot="1">
      <c r="A9" s="1213"/>
      <c r="B9" s="1191"/>
      <c r="C9" s="1192"/>
      <c r="D9" s="1192"/>
      <c r="E9" s="908">
        <v>1</v>
      </c>
      <c r="F9" s="909">
        <v>2</v>
      </c>
      <c r="G9" s="908">
        <v>3</v>
      </c>
      <c r="H9" s="909">
        <v>4</v>
      </c>
      <c r="I9" s="908">
        <v>5</v>
      </c>
      <c r="J9" s="909">
        <v>6</v>
      </c>
      <c r="K9" s="908">
        <v>7</v>
      </c>
      <c r="L9" s="909">
        <v>8</v>
      </c>
      <c r="M9" s="908">
        <v>9</v>
      </c>
      <c r="N9" s="909">
        <v>10</v>
      </c>
      <c r="O9" s="908">
        <v>11</v>
      </c>
      <c r="P9" s="909">
        <v>12</v>
      </c>
      <c r="Q9" s="908">
        <v>13</v>
      </c>
      <c r="R9" s="909">
        <v>14</v>
      </c>
      <c r="S9" s="908">
        <v>15</v>
      </c>
      <c r="T9" s="909">
        <v>16</v>
      </c>
      <c r="U9" s="908">
        <v>17</v>
      </c>
      <c r="V9" s="909">
        <v>18</v>
      </c>
      <c r="W9" s="910">
        <v>19</v>
      </c>
      <c r="X9" s="911">
        <v>20</v>
      </c>
    </row>
    <row r="10" spans="1:24" ht="15">
      <c r="A10" s="912">
        <v>1</v>
      </c>
      <c r="B10" s="1206" t="s">
        <v>475</v>
      </c>
      <c r="C10" s="1163" t="s">
        <v>462</v>
      </c>
      <c r="D10" s="1164"/>
      <c r="E10" s="913">
        <v>55277</v>
      </c>
      <c r="F10" s="914">
        <v>2585</v>
      </c>
      <c r="G10" s="913">
        <v>0</v>
      </c>
      <c r="H10" s="914">
        <v>0</v>
      </c>
      <c r="I10" s="913">
        <v>2823</v>
      </c>
      <c r="J10" s="914">
        <v>0</v>
      </c>
      <c r="K10" s="913">
        <v>0</v>
      </c>
      <c r="L10" s="914">
        <v>0</v>
      </c>
      <c r="M10" s="913">
        <v>0</v>
      </c>
      <c r="N10" s="914">
        <v>0</v>
      </c>
      <c r="O10" s="913">
        <v>0</v>
      </c>
      <c r="P10" s="914">
        <v>0</v>
      </c>
      <c r="Q10" s="913">
        <v>0</v>
      </c>
      <c r="R10" s="914">
        <v>0</v>
      </c>
      <c r="S10" s="913">
        <v>379</v>
      </c>
      <c r="T10" s="914">
        <v>0</v>
      </c>
      <c r="U10" s="913">
        <v>0</v>
      </c>
      <c r="V10" s="914">
        <v>0</v>
      </c>
      <c r="W10" s="915">
        <f>SUM(E10,G10,I10,K10,M10,O10,Q10,S10,U10)</f>
        <v>58479</v>
      </c>
      <c r="X10" s="916">
        <f>SUM(F10,H10,J10,L10,N10,P10,R10,T10,V10)</f>
        <v>2585</v>
      </c>
    </row>
    <row r="11" spans="1:24" ht="15">
      <c r="A11" s="917">
        <v>2</v>
      </c>
      <c r="B11" s="1207"/>
      <c r="C11" s="1165" t="s">
        <v>373</v>
      </c>
      <c r="D11" s="1166"/>
      <c r="E11" s="918">
        <v>7905</v>
      </c>
      <c r="F11" s="919">
        <v>0</v>
      </c>
      <c r="G11" s="918">
        <v>0</v>
      </c>
      <c r="H11" s="919">
        <v>0</v>
      </c>
      <c r="I11" s="918">
        <v>3540</v>
      </c>
      <c r="J11" s="919">
        <v>0</v>
      </c>
      <c r="K11" s="918">
        <v>0</v>
      </c>
      <c r="L11" s="919">
        <v>0</v>
      </c>
      <c r="M11" s="918">
        <v>0</v>
      </c>
      <c r="N11" s="919">
        <v>0</v>
      </c>
      <c r="O11" s="918">
        <v>0</v>
      </c>
      <c r="P11" s="919">
        <v>0</v>
      </c>
      <c r="Q11" s="918">
        <v>0</v>
      </c>
      <c r="R11" s="919">
        <v>0</v>
      </c>
      <c r="S11" s="918">
        <v>0</v>
      </c>
      <c r="T11" s="919">
        <v>0</v>
      </c>
      <c r="U11" s="918">
        <v>0</v>
      </c>
      <c r="V11" s="919">
        <v>0</v>
      </c>
      <c r="W11" s="920">
        <f aca="true" t="shared" si="0" ref="W11:X15">SUM(E11,G11,I11,K11,M11,O11,Q11,S11,U11)</f>
        <v>11445</v>
      </c>
      <c r="X11" s="921">
        <f t="shared" si="0"/>
        <v>0</v>
      </c>
    </row>
    <row r="12" spans="1:24" ht="15">
      <c r="A12" s="917">
        <v>3</v>
      </c>
      <c r="B12" s="1207"/>
      <c r="C12" s="1165" t="s">
        <v>343</v>
      </c>
      <c r="D12" s="1166"/>
      <c r="E12" s="918">
        <v>44515</v>
      </c>
      <c r="F12" s="919">
        <v>4366</v>
      </c>
      <c r="G12" s="918">
        <v>0</v>
      </c>
      <c r="H12" s="919">
        <v>0</v>
      </c>
      <c r="I12" s="918">
        <v>9926</v>
      </c>
      <c r="J12" s="919">
        <v>4366</v>
      </c>
      <c r="K12" s="918">
        <v>0</v>
      </c>
      <c r="L12" s="919">
        <v>0</v>
      </c>
      <c r="M12" s="918">
        <v>1444</v>
      </c>
      <c r="N12" s="919">
        <v>0</v>
      </c>
      <c r="O12" s="918">
        <v>0</v>
      </c>
      <c r="P12" s="919">
        <v>2584</v>
      </c>
      <c r="Q12" s="918">
        <v>0</v>
      </c>
      <c r="R12" s="919">
        <v>0</v>
      </c>
      <c r="S12" s="918">
        <v>980</v>
      </c>
      <c r="T12" s="919">
        <v>94</v>
      </c>
      <c r="U12" s="918">
        <v>0</v>
      </c>
      <c r="V12" s="919">
        <v>0</v>
      </c>
      <c r="W12" s="920">
        <f t="shared" si="0"/>
        <v>56865</v>
      </c>
      <c r="X12" s="921">
        <f t="shared" si="0"/>
        <v>11410</v>
      </c>
    </row>
    <row r="13" spans="1:24" ht="15">
      <c r="A13" s="917">
        <v>4</v>
      </c>
      <c r="B13" s="1175" t="s">
        <v>372</v>
      </c>
      <c r="C13" s="1165"/>
      <c r="D13" s="1166"/>
      <c r="E13" s="918">
        <v>0</v>
      </c>
      <c r="F13" s="919">
        <v>0</v>
      </c>
      <c r="G13" s="918">
        <v>0</v>
      </c>
      <c r="H13" s="919">
        <v>0</v>
      </c>
      <c r="I13" s="918">
        <v>0</v>
      </c>
      <c r="J13" s="919">
        <v>0</v>
      </c>
      <c r="K13" s="918">
        <v>0</v>
      </c>
      <c r="L13" s="919">
        <v>0</v>
      </c>
      <c r="M13" s="918">
        <v>0</v>
      </c>
      <c r="N13" s="919">
        <v>0</v>
      </c>
      <c r="O13" s="918">
        <v>0</v>
      </c>
      <c r="P13" s="919">
        <v>0</v>
      </c>
      <c r="Q13" s="918">
        <v>0</v>
      </c>
      <c r="R13" s="919">
        <v>0</v>
      </c>
      <c r="S13" s="918">
        <v>0</v>
      </c>
      <c r="T13" s="919">
        <v>0</v>
      </c>
      <c r="U13" s="918">
        <v>0</v>
      </c>
      <c r="V13" s="919">
        <v>0</v>
      </c>
      <c r="W13" s="920">
        <f t="shared" si="0"/>
        <v>0</v>
      </c>
      <c r="X13" s="921">
        <f t="shared" si="0"/>
        <v>0</v>
      </c>
    </row>
    <row r="14" spans="1:24" ht="15.75" thickBot="1">
      <c r="A14" s="922">
        <v>5</v>
      </c>
      <c r="B14" s="1208" t="s">
        <v>470</v>
      </c>
      <c r="C14" s="1209"/>
      <c r="D14" s="1210"/>
      <c r="E14" s="923">
        <v>0</v>
      </c>
      <c r="F14" s="924">
        <v>0</v>
      </c>
      <c r="G14" s="923">
        <v>0</v>
      </c>
      <c r="H14" s="924">
        <v>0</v>
      </c>
      <c r="I14" s="923">
        <v>0</v>
      </c>
      <c r="J14" s="924">
        <v>0</v>
      </c>
      <c r="K14" s="923">
        <v>0</v>
      </c>
      <c r="L14" s="924">
        <v>0</v>
      </c>
      <c r="M14" s="923">
        <v>0</v>
      </c>
      <c r="N14" s="924">
        <v>0</v>
      </c>
      <c r="O14" s="923">
        <v>0</v>
      </c>
      <c r="P14" s="924">
        <v>0</v>
      </c>
      <c r="Q14" s="923">
        <v>0</v>
      </c>
      <c r="R14" s="924">
        <v>0</v>
      </c>
      <c r="S14" s="923">
        <v>0</v>
      </c>
      <c r="T14" s="924">
        <v>0</v>
      </c>
      <c r="U14" s="923">
        <v>0</v>
      </c>
      <c r="V14" s="924">
        <v>0</v>
      </c>
      <c r="W14" s="925">
        <f t="shared" si="0"/>
        <v>0</v>
      </c>
      <c r="X14" s="926">
        <f t="shared" si="0"/>
        <v>0</v>
      </c>
    </row>
    <row r="15" spans="1:24" ht="15.75" thickBot="1">
      <c r="A15" s="927">
        <v>6</v>
      </c>
      <c r="B15" s="1220" t="s">
        <v>463</v>
      </c>
      <c r="C15" s="1221"/>
      <c r="D15" s="1222"/>
      <c r="E15" s="928">
        <f>SUM(E10:E14)</f>
        <v>107697</v>
      </c>
      <c r="F15" s="929">
        <f aca="true" t="shared" si="1" ref="F15:V15">SUM(F10:F14)</f>
        <v>6951</v>
      </c>
      <c r="G15" s="928">
        <f t="shared" si="1"/>
        <v>0</v>
      </c>
      <c r="H15" s="929">
        <f t="shared" si="1"/>
        <v>0</v>
      </c>
      <c r="I15" s="928">
        <f t="shared" si="1"/>
        <v>16289</v>
      </c>
      <c r="J15" s="929">
        <f t="shared" si="1"/>
        <v>4366</v>
      </c>
      <c r="K15" s="928">
        <f t="shared" si="1"/>
        <v>0</v>
      </c>
      <c r="L15" s="929">
        <f t="shared" si="1"/>
        <v>0</v>
      </c>
      <c r="M15" s="928">
        <f t="shared" si="1"/>
        <v>1444</v>
      </c>
      <c r="N15" s="929">
        <f t="shared" si="1"/>
        <v>0</v>
      </c>
      <c r="O15" s="928">
        <f t="shared" si="1"/>
        <v>0</v>
      </c>
      <c r="P15" s="929">
        <f t="shared" si="1"/>
        <v>2584</v>
      </c>
      <c r="Q15" s="928">
        <f t="shared" si="1"/>
        <v>0</v>
      </c>
      <c r="R15" s="929">
        <f t="shared" si="1"/>
        <v>0</v>
      </c>
      <c r="S15" s="928">
        <f t="shared" si="1"/>
        <v>1359</v>
      </c>
      <c r="T15" s="929">
        <f t="shared" si="1"/>
        <v>94</v>
      </c>
      <c r="U15" s="928">
        <f t="shared" si="1"/>
        <v>0</v>
      </c>
      <c r="V15" s="929">
        <f t="shared" si="1"/>
        <v>0</v>
      </c>
      <c r="W15" s="930">
        <f t="shared" si="0"/>
        <v>126789</v>
      </c>
      <c r="X15" s="931">
        <f t="shared" si="0"/>
        <v>13995</v>
      </c>
    </row>
    <row r="16" spans="1:24" ht="15">
      <c r="A16" s="902"/>
      <c r="B16" s="902"/>
      <c r="C16" s="902"/>
      <c r="D16" s="902"/>
      <c r="E16" s="902"/>
      <c r="F16" s="902"/>
      <c r="G16" s="902"/>
      <c r="H16" s="902"/>
      <c r="I16" s="902"/>
      <c r="J16" s="902"/>
      <c r="K16" s="902"/>
      <c r="L16" s="902"/>
      <c r="M16" s="902"/>
      <c r="N16" s="902"/>
      <c r="O16" s="902"/>
      <c r="P16" s="902"/>
      <c r="Q16" s="902"/>
      <c r="R16" s="902"/>
      <c r="S16" s="902"/>
      <c r="T16" s="902"/>
      <c r="U16" s="902"/>
      <c r="V16" s="902"/>
      <c r="W16" s="902"/>
      <c r="X16" s="902"/>
    </row>
    <row r="17" ht="15">
      <c r="A17" s="932" t="s">
        <v>1002</v>
      </c>
    </row>
    <row r="18" spans="1:13" ht="15.75" thickBot="1">
      <c r="A18" s="902"/>
      <c r="B18" s="902"/>
      <c r="C18" s="902"/>
      <c r="D18" s="902"/>
      <c r="E18" s="902"/>
      <c r="F18" s="902"/>
      <c r="G18" s="902"/>
      <c r="H18" s="902"/>
      <c r="I18" s="902"/>
      <c r="J18" s="902"/>
      <c r="K18" s="902"/>
      <c r="L18" s="902"/>
      <c r="M18" s="902" t="s">
        <v>363</v>
      </c>
    </row>
    <row r="19" spans="1:13" ht="24" customHeight="1">
      <c r="A19" s="1214" t="s">
        <v>339</v>
      </c>
      <c r="B19" s="1193" t="s">
        <v>371</v>
      </c>
      <c r="C19" s="1194"/>
      <c r="D19" s="1195"/>
      <c r="E19" s="1157" t="s">
        <v>477</v>
      </c>
      <c r="F19" s="1161"/>
      <c r="G19" s="1158"/>
      <c r="H19" s="1157" t="s">
        <v>479</v>
      </c>
      <c r="I19" s="1161"/>
      <c r="J19" s="1158"/>
      <c r="K19" s="1157" t="s">
        <v>463</v>
      </c>
      <c r="L19" s="1161"/>
      <c r="M19" s="1158"/>
    </row>
    <row r="20" spans="1:13" ht="41.25" customHeight="1">
      <c r="A20" s="1215"/>
      <c r="B20" s="1196"/>
      <c r="C20" s="1197"/>
      <c r="D20" s="1198"/>
      <c r="E20" s="933" t="s">
        <v>1003</v>
      </c>
      <c r="F20" s="934" t="s">
        <v>478</v>
      </c>
      <c r="G20" s="935" t="s">
        <v>942</v>
      </c>
      <c r="H20" s="933" t="s">
        <v>468</v>
      </c>
      <c r="I20" s="934" t="s">
        <v>478</v>
      </c>
      <c r="J20" s="935" t="s">
        <v>942</v>
      </c>
      <c r="K20" s="933" t="s">
        <v>468</v>
      </c>
      <c r="L20" s="934" t="s">
        <v>478</v>
      </c>
      <c r="M20" s="935" t="s">
        <v>942</v>
      </c>
    </row>
    <row r="21" spans="1:13" ht="26.25" thickBot="1">
      <c r="A21" s="1216"/>
      <c r="B21" s="1199"/>
      <c r="C21" s="1200"/>
      <c r="D21" s="1201"/>
      <c r="E21" s="936">
        <v>1</v>
      </c>
      <c r="F21" s="937">
        <v>2</v>
      </c>
      <c r="G21" s="938" t="s">
        <v>1004</v>
      </c>
      <c r="H21" s="936">
        <v>4</v>
      </c>
      <c r="I21" s="937">
        <v>5</v>
      </c>
      <c r="J21" s="938" t="s">
        <v>1005</v>
      </c>
      <c r="K21" s="936">
        <v>7</v>
      </c>
      <c r="L21" s="937">
        <v>8</v>
      </c>
      <c r="M21" s="938" t="s">
        <v>1006</v>
      </c>
    </row>
    <row r="22" spans="1:13" ht="15">
      <c r="A22" s="912">
        <v>1</v>
      </c>
      <c r="B22" s="1217" t="s">
        <v>471</v>
      </c>
      <c r="C22" s="1171" t="s">
        <v>1007</v>
      </c>
      <c r="D22" s="939" t="s">
        <v>943</v>
      </c>
      <c r="E22" s="940">
        <v>0</v>
      </c>
      <c r="F22" s="941">
        <v>0</v>
      </c>
      <c r="G22" s="1323">
        <f>IF(AND(ISNUMBER(E22),E22&gt;0),F22/(12*E22),0)</f>
        <v>0</v>
      </c>
      <c r="H22" s="940">
        <v>0</v>
      </c>
      <c r="I22" s="941">
        <v>0</v>
      </c>
      <c r="J22" s="1323">
        <f>IF(AND(ISNUMBER(H22),H22&gt;0),I22/(12*H22),0)</f>
        <v>0</v>
      </c>
      <c r="K22" s="940">
        <f>SUM(E22,H22)</f>
        <v>0</v>
      </c>
      <c r="L22" s="941">
        <f>SUM(F22,I22)</f>
        <v>0</v>
      </c>
      <c r="M22" s="1323">
        <f>IF(AND(ISNUMBER(K22),K22&gt;0),L22/(12*K22),0)</f>
        <v>0</v>
      </c>
    </row>
    <row r="23" spans="1:13" ht="15">
      <c r="A23" s="917">
        <v>2</v>
      </c>
      <c r="B23" s="1218"/>
      <c r="C23" s="1172"/>
      <c r="D23" s="942" t="s">
        <v>457</v>
      </c>
      <c r="E23" s="943">
        <v>8.096</v>
      </c>
      <c r="F23" s="944">
        <v>7346327</v>
      </c>
      <c r="G23" s="1324">
        <f>IF(AND(ISNUMBER(E23),E23&gt;0),F23/(12*E23),0)/1000</f>
        <v>75.61683753293808</v>
      </c>
      <c r="H23" s="943">
        <v>0.43</v>
      </c>
      <c r="I23" s="944">
        <v>460011</v>
      </c>
      <c r="J23" s="1324">
        <f>IF(AND(ISNUMBER(H23),H23&gt;0),I23/(12*H23),0)/1000</f>
        <v>89.14941860465116</v>
      </c>
      <c r="K23" s="943">
        <f aca="true" t="shared" si="2" ref="K23:L32">SUM(E23,H23)</f>
        <v>8.526</v>
      </c>
      <c r="L23" s="944">
        <f t="shared" si="2"/>
        <v>7806338</v>
      </c>
      <c r="M23" s="1324">
        <f>IF(AND(ISNUMBER(K23),K23&gt;0),L23/(12*K23),0)/1000</f>
        <v>76.29933927594027</v>
      </c>
    </row>
    <row r="24" spans="1:13" ht="15">
      <c r="A24" s="917">
        <v>3</v>
      </c>
      <c r="B24" s="1218"/>
      <c r="C24" s="1172"/>
      <c r="D24" s="942" t="s">
        <v>458</v>
      </c>
      <c r="E24" s="943">
        <v>19.258</v>
      </c>
      <c r="F24" s="944">
        <v>15254726</v>
      </c>
      <c r="G24" s="1324">
        <f>IF(AND(ISNUMBER(E24),E24&gt;0),F24/(12*E24),0)/1000</f>
        <v>66.01034202236299</v>
      </c>
      <c r="H24" s="943">
        <v>1.09</v>
      </c>
      <c r="I24" s="944">
        <v>724843</v>
      </c>
      <c r="J24" s="1324">
        <f>IF(AND(ISNUMBER(H24),H24&gt;0),I24/(12*H24),0)/1000</f>
        <v>55.41613149847094</v>
      </c>
      <c r="K24" s="943">
        <f t="shared" si="2"/>
        <v>20.348</v>
      </c>
      <c r="L24" s="944">
        <f t="shared" si="2"/>
        <v>15979569</v>
      </c>
      <c r="M24" s="1324">
        <f>IF(AND(ISNUMBER(K24),K24&gt;0),L24/(12*K24),0)/1000</f>
        <v>65.44283221938274</v>
      </c>
    </row>
    <row r="25" spans="1:13" ht="15">
      <c r="A25" s="917">
        <v>4</v>
      </c>
      <c r="B25" s="1218"/>
      <c r="C25" s="1172"/>
      <c r="D25" s="942" t="s">
        <v>459</v>
      </c>
      <c r="E25" s="943">
        <v>36.97</v>
      </c>
      <c r="F25" s="944">
        <v>21880297</v>
      </c>
      <c r="G25" s="1324">
        <f>IF(AND(ISNUMBER(E25),E25&gt;0),F25/(12*E25),0)/1000</f>
        <v>49.319937336579216</v>
      </c>
      <c r="H25" s="943">
        <v>1.79</v>
      </c>
      <c r="I25" s="944">
        <v>991519</v>
      </c>
      <c r="J25" s="1324">
        <f>IF(AND(ISNUMBER(H25),H25&gt;0),I25/(12*H25),0)/1000</f>
        <v>46.16010242085661</v>
      </c>
      <c r="K25" s="943">
        <f t="shared" si="2"/>
        <v>38.76</v>
      </c>
      <c r="L25" s="944">
        <f t="shared" si="2"/>
        <v>22871816</v>
      </c>
      <c r="M25" s="1324">
        <f>IF(AND(ISNUMBER(K25),K25&gt;0),L25/(12*K25),0)/1000</f>
        <v>49.174011007911936</v>
      </c>
    </row>
    <row r="26" spans="1:13" ht="15">
      <c r="A26" s="917">
        <v>5</v>
      </c>
      <c r="B26" s="1218"/>
      <c r="C26" s="1172"/>
      <c r="D26" s="942" t="s">
        <v>460</v>
      </c>
      <c r="E26" s="943">
        <v>17.815</v>
      </c>
      <c r="F26" s="944">
        <v>8328416</v>
      </c>
      <c r="G26" s="1324">
        <f>IF(AND(ISNUMBER(E26),E26&gt;0),F26/(12*E26),0)/1000</f>
        <v>38.957881934699216</v>
      </c>
      <c r="H26" s="943">
        <v>1.56</v>
      </c>
      <c r="I26" s="944">
        <v>780248</v>
      </c>
      <c r="J26" s="1324">
        <f>IF(AND(ISNUMBER(H26),H26&gt;0),I26/(12*H26),0)/1000</f>
        <v>41.679914529914534</v>
      </c>
      <c r="K26" s="943">
        <f t="shared" si="2"/>
        <v>19.375</v>
      </c>
      <c r="L26" s="944">
        <f t="shared" si="2"/>
        <v>9108664</v>
      </c>
      <c r="M26" s="1324">
        <f>IF(AND(ISNUMBER(K26),K26&gt;0),L26/(12*K26),0)/1000</f>
        <v>39.17704946236559</v>
      </c>
    </row>
    <row r="27" spans="1:13" ht="15">
      <c r="A27" s="917">
        <v>6</v>
      </c>
      <c r="B27" s="1218"/>
      <c r="C27" s="1172"/>
      <c r="D27" s="942" t="s">
        <v>461</v>
      </c>
      <c r="E27" s="943">
        <v>6.36</v>
      </c>
      <c r="F27" s="944">
        <v>2467059</v>
      </c>
      <c r="G27" s="1324">
        <f>IF(AND(ISNUMBER(E27),E27&gt;0),F27/(12*E27),0)/1000</f>
        <v>32.3251965408805</v>
      </c>
      <c r="H27" s="943">
        <v>0</v>
      </c>
      <c r="I27" s="944">
        <v>0</v>
      </c>
      <c r="J27" s="1324">
        <f>IF(AND(ISNUMBER(H27),H27&gt;0),I27/(12*H27),0)</f>
        <v>0</v>
      </c>
      <c r="K27" s="943">
        <f t="shared" si="2"/>
        <v>6.36</v>
      </c>
      <c r="L27" s="944">
        <f t="shared" si="2"/>
        <v>2467059</v>
      </c>
      <c r="M27" s="1324">
        <f>IF(AND(ISNUMBER(K27),K27&gt;0),L27/(12*K27),0)/1000</f>
        <v>32.3251965408805</v>
      </c>
    </row>
    <row r="28" spans="1:13" ht="15">
      <c r="A28" s="917">
        <v>7</v>
      </c>
      <c r="B28" s="1218"/>
      <c r="C28" s="1173"/>
      <c r="D28" s="942" t="s">
        <v>463</v>
      </c>
      <c r="E28" s="943">
        <f>SUM(E22:E27)</f>
        <v>88.499</v>
      </c>
      <c r="F28" s="944">
        <f>SUM(F22:F27)</f>
        <v>55276825</v>
      </c>
      <c r="G28" s="1324">
        <f>IF(AND(ISNUMBER(E28),E28&gt;0),F28/(12*E28),0)/1000</f>
        <v>52.05032919392687</v>
      </c>
      <c r="H28" s="943">
        <f>SUM(H22:H27)</f>
        <v>4.87</v>
      </c>
      <c r="I28" s="944">
        <f>SUM(I22:I27)</f>
        <v>2956621</v>
      </c>
      <c r="J28" s="1324">
        <f>IF(AND(ISNUMBER(H28),H28&gt;0),I28/(12*H28),0)/1000</f>
        <v>50.59241957563313</v>
      </c>
      <c r="K28" s="943">
        <f t="shared" si="2"/>
        <v>93.369</v>
      </c>
      <c r="L28" s="944">
        <f>SUM(F28,I28)</f>
        <v>58233446</v>
      </c>
      <c r="M28" s="1324">
        <f>IF(AND(ISNUMBER(K28),K28&gt;0),L28/(12*K28),0)/1000</f>
        <v>51.97428661190189</v>
      </c>
    </row>
    <row r="29" spans="1:13" ht="15">
      <c r="A29" s="917">
        <v>8</v>
      </c>
      <c r="B29" s="1218"/>
      <c r="C29" s="1223" t="s">
        <v>1008</v>
      </c>
      <c r="D29" s="1178"/>
      <c r="E29" s="943">
        <v>16.163</v>
      </c>
      <c r="F29" s="944">
        <v>7905237</v>
      </c>
      <c r="G29" s="1324">
        <f>IF(AND(ISNUMBER(E29),E29&gt;0),F29/(12*E29),0)/1000</f>
        <v>40.75788838705685</v>
      </c>
      <c r="H29" s="943">
        <v>9.07</v>
      </c>
      <c r="I29" s="944">
        <v>3530829</v>
      </c>
      <c r="J29" s="1324">
        <f>IF(AND(ISNUMBER(H29),H29&gt;0),I29/(12*H29),0)/1000</f>
        <v>32.44054575523704</v>
      </c>
      <c r="K29" s="943">
        <f t="shared" si="2"/>
        <v>25.233</v>
      </c>
      <c r="L29" s="944">
        <f t="shared" si="2"/>
        <v>11436066</v>
      </c>
      <c r="M29" s="1324">
        <f>IF(AND(ISNUMBER(K29),K29&gt;0),L29/(12*K29),0)/1000</f>
        <v>37.76822018784925</v>
      </c>
    </row>
    <row r="30" spans="1:13" ht="15">
      <c r="A30" s="917">
        <v>9</v>
      </c>
      <c r="B30" s="1219"/>
      <c r="C30" s="1223" t="s">
        <v>1009</v>
      </c>
      <c r="D30" s="1178"/>
      <c r="E30" s="943">
        <v>102.983</v>
      </c>
      <c r="F30" s="944">
        <v>44514797</v>
      </c>
      <c r="G30" s="1324">
        <f>IF(AND(ISNUMBER(E30),E30&gt;0),F30/(12*E30),0)/1000</f>
        <v>36.021153167674925</v>
      </c>
      <c r="H30" s="943">
        <v>21.9</v>
      </c>
      <c r="I30" s="944">
        <v>12604656</v>
      </c>
      <c r="J30" s="1324">
        <f>IF(AND(ISNUMBER(H30),H30&gt;0),I30/(12*H30),0)/1000</f>
        <v>47.96292237442923</v>
      </c>
      <c r="K30" s="943">
        <f t="shared" si="2"/>
        <v>124.88300000000001</v>
      </c>
      <c r="L30" s="944">
        <f>SUM(F30,I30)</f>
        <v>57119453</v>
      </c>
      <c r="M30" s="1324">
        <f>IF(AND(ISNUMBER(K30),K30&gt;0),L30/(12*K30),0)/1000</f>
        <v>38.11531126467707</v>
      </c>
    </row>
    <row r="31" spans="1:13" ht="15">
      <c r="A31" s="917">
        <v>10</v>
      </c>
      <c r="B31" s="1176" t="s">
        <v>372</v>
      </c>
      <c r="C31" s="1177"/>
      <c r="D31" s="1178"/>
      <c r="E31" s="943">
        <v>0</v>
      </c>
      <c r="F31" s="944">
        <v>0</v>
      </c>
      <c r="G31" s="1324">
        <f aca="true" t="shared" si="3" ref="G23:G33">IF(AND(ISNUMBER(E31),E31&gt;0),F31/(12*E31),0)</f>
        <v>0</v>
      </c>
      <c r="H31" s="943">
        <v>0</v>
      </c>
      <c r="I31" s="944">
        <v>0</v>
      </c>
      <c r="J31" s="1324">
        <f>IF(AND(ISNUMBER(H31),H31&gt;0),I31/(12*H31),0)</f>
        <v>0</v>
      </c>
      <c r="K31" s="943">
        <f t="shared" si="2"/>
        <v>0</v>
      </c>
      <c r="L31" s="944">
        <f t="shared" si="2"/>
        <v>0</v>
      </c>
      <c r="M31" s="1324">
        <f aca="true" t="shared" si="4" ref="M23:M32">IF(AND(ISNUMBER(K31),K31&gt;0),L31/(12*K31),0)</f>
        <v>0</v>
      </c>
    </row>
    <row r="32" spans="1:13" ht="15.75" thickBot="1">
      <c r="A32" s="945">
        <v>11</v>
      </c>
      <c r="B32" s="1179" t="s">
        <v>470</v>
      </c>
      <c r="C32" s="1180"/>
      <c r="D32" s="1181"/>
      <c r="E32" s="946">
        <v>0</v>
      </c>
      <c r="F32" s="947">
        <v>0</v>
      </c>
      <c r="G32" s="1325">
        <f t="shared" si="3"/>
        <v>0</v>
      </c>
      <c r="H32" s="946">
        <v>0</v>
      </c>
      <c r="I32" s="947">
        <v>0</v>
      </c>
      <c r="J32" s="1325">
        <f>IF(AND(ISNUMBER(H32),H32&gt;0),I32/(12*H32),0)</f>
        <v>0</v>
      </c>
      <c r="K32" s="946">
        <f t="shared" si="2"/>
        <v>0</v>
      </c>
      <c r="L32" s="947">
        <f t="shared" si="2"/>
        <v>0</v>
      </c>
      <c r="M32" s="1325">
        <f t="shared" si="4"/>
        <v>0</v>
      </c>
    </row>
    <row r="33" spans="1:13" ht="15.75" thickBot="1">
      <c r="A33" s="948">
        <v>12</v>
      </c>
      <c r="B33" s="1203" t="s">
        <v>463</v>
      </c>
      <c r="C33" s="1204"/>
      <c r="D33" s="1205"/>
      <c r="E33" s="949">
        <f>SUM(E28:E32)</f>
        <v>207.64499999999998</v>
      </c>
      <c r="F33" s="950">
        <f>SUM(F28:F32)</f>
        <v>107696859</v>
      </c>
      <c r="G33" s="1326">
        <f>IF(AND(ISNUMBER(E33),E33&gt;0),F33/(12*E33),0)/1000</f>
        <v>43.2215475932481</v>
      </c>
      <c r="H33" s="949">
        <f>SUM(H28:H32)</f>
        <v>35.84</v>
      </c>
      <c r="I33" s="950">
        <f>SUM(I28:I32)</f>
        <v>19092106</v>
      </c>
      <c r="J33" s="1326">
        <f>IF(AND(ISNUMBER(H33),H33&gt;0),I33/(12*H33),0)/1000</f>
        <v>44.391987537202375</v>
      </c>
      <c r="K33" s="949">
        <f>SUM(K28:K32)</f>
        <v>243.485</v>
      </c>
      <c r="L33" s="950">
        <f>SUM(L28:L32)</f>
        <v>126788965</v>
      </c>
      <c r="M33" s="1326">
        <f>IF(AND(ISNUMBER(K33),K33&gt;0),L33/(12*K33),0)/1000</f>
        <v>43.3938315844234</v>
      </c>
    </row>
    <row r="34" spans="1:13" ht="15">
      <c r="A34" s="902"/>
      <c r="B34" s="902"/>
      <c r="C34" s="902"/>
      <c r="D34" s="902"/>
      <c r="E34" s="902"/>
      <c r="F34" s="902"/>
      <c r="G34" s="902"/>
      <c r="H34" s="902"/>
      <c r="I34" s="902"/>
      <c r="J34" s="902"/>
      <c r="K34" s="902"/>
      <c r="L34" s="902"/>
      <c r="M34" s="902"/>
    </row>
    <row r="35" spans="1:13" ht="15">
      <c r="A35" s="902" t="s">
        <v>481</v>
      </c>
      <c r="B35" s="902"/>
      <c r="C35" s="902"/>
      <c r="D35" s="902"/>
      <c r="E35" s="902"/>
      <c r="F35" s="902"/>
      <c r="G35" s="902"/>
      <c r="H35" s="902"/>
      <c r="I35" s="902"/>
      <c r="J35" s="902"/>
      <c r="K35" s="902"/>
      <c r="L35" s="902"/>
      <c r="M35" s="902"/>
    </row>
    <row r="36" spans="1:13" ht="45" customHeight="1">
      <c r="A36" s="1202" t="s">
        <v>1010</v>
      </c>
      <c r="B36" s="1202"/>
      <c r="C36" s="1202"/>
      <c r="D36" s="1202"/>
      <c r="E36" s="1202"/>
      <c r="F36" s="1202"/>
      <c r="G36" s="1202"/>
      <c r="H36" s="1202"/>
      <c r="I36" s="1202"/>
      <c r="J36" s="1202"/>
      <c r="K36" s="1202"/>
      <c r="L36" s="1202"/>
      <c r="M36" s="1202"/>
    </row>
    <row r="37" spans="1:13" ht="15">
      <c r="A37" s="1162" t="s">
        <v>1011</v>
      </c>
      <c r="B37" s="1162"/>
      <c r="C37" s="1162"/>
      <c r="D37" s="1162"/>
      <c r="E37" s="1162"/>
      <c r="F37" s="1162"/>
      <c r="G37" s="1162"/>
      <c r="H37" s="1162"/>
      <c r="I37" s="1162"/>
      <c r="J37" s="1162"/>
      <c r="K37" s="1162"/>
      <c r="L37" s="1162"/>
      <c r="M37" s="1162"/>
    </row>
    <row r="38" spans="1:13" ht="45" customHeight="1">
      <c r="A38" s="1202" t="s">
        <v>1012</v>
      </c>
      <c r="B38" s="1202"/>
      <c r="C38" s="1202"/>
      <c r="D38" s="1202"/>
      <c r="E38" s="1202"/>
      <c r="F38" s="1202"/>
      <c r="G38" s="1202"/>
      <c r="H38" s="1202"/>
      <c r="I38" s="1202"/>
      <c r="J38" s="1202"/>
      <c r="K38" s="1202"/>
      <c r="L38" s="1202"/>
      <c r="M38" s="1202"/>
    </row>
    <row r="39" spans="1:13" ht="105" customHeight="1">
      <c r="A39" s="1202" t="s">
        <v>1013</v>
      </c>
      <c r="B39" s="1202"/>
      <c r="C39" s="1202"/>
      <c r="D39" s="1202"/>
      <c r="E39" s="1202"/>
      <c r="F39" s="1202"/>
      <c r="G39" s="1202"/>
      <c r="H39" s="1202"/>
      <c r="I39" s="1202"/>
      <c r="J39" s="1202"/>
      <c r="K39" s="1202"/>
      <c r="L39" s="1202"/>
      <c r="M39" s="1202"/>
    </row>
    <row r="40" spans="1:13" ht="15">
      <c r="A40" s="1162" t="s">
        <v>1014</v>
      </c>
      <c r="B40" s="1162"/>
      <c r="C40" s="1162"/>
      <c r="D40" s="1162"/>
      <c r="E40" s="1162"/>
      <c r="F40" s="1162"/>
      <c r="G40" s="1162"/>
      <c r="H40" s="1162"/>
      <c r="I40" s="1162"/>
      <c r="J40" s="1162"/>
      <c r="K40" s="1162"/>
      <c r="L40" s="1162"/>
      <c r="M40" s="1162"/>
    </row>
    <row r="41" spans="1:13" ht="30" customHeight="1">
      <c r="A41" s="1202" t="s">
        <v>1015</v>
      </c>
      <c r="B41" s="1202"/>
      <c r="C41" s="1202"/>
      <c r="D41" s="1202"/>
      <c r="E41" s="1202"/>
      <c r="F41" s="1202"/>
      <c r="G41" s="1202"/>
      <c r="H41" s="1202"/>
      <c r="I41" s="1202"/>
      <c r="J41" s="1202"/>
      <c r="K41" s="1202"/>
      <c r="L41" s="1202"/>
      <c r="M41" s="1202"/>
    </row>
    <row r="42" spans="1:13" ht="15">
      <c r="A42" s="1162" t="s">
        <v>1016</v>
      </c>
      <c r="B42" s="1162"/>
      <c r="C42" s="1162"/>
      <c r="D42" s="1162"/>
      <c r="E42" s="1162"/>
      <c r="F42" s="1162"/>
      <c r="G42" s="1162"/>
      <c r="H42" s="1162"/>
      <c r="I42" s="1162"/>
      <c r="J42" s="1162"/>
      <c r="K42" s="1162"/>
      <c r="L42" s="1162"/>
      <c r="M42" s="1162"/>
    </row>
    <row r="43" spans="1:13" ht="30" customHeight="1">
      <c r="A43" s="1202" t="s">
        <v>1017</v>
      </c>
      <c r="B43" s="1202"/>
      <c r="C43" s="1202"/>
      <c r="D43" s="1202"/>
      <c r="E43" s="1202"/>
      <c r="F43" s="1202"/>
      <c r="G43" s="1202"/>
      <c r="H43" s="1202"/>
      <c r="I43" s="1202"/>
      <c r="J43" s="1202"/>
      <c r="K43" s="1202"/>
      <c r="L43" s="1202"/>
      <c r="M43" s="1202"/>
    </row>
  </sheetData>
  <sheetProtection/>
  <mergeCells count="43">
    <mergeCell ref="A43:M43"/>
    <mergeCell ref="A40:M40"/>
    <mergeCell ref="A41:M41"/>
    <mergeCell ref="A36:M36"/>
    <mergeCell ref="C30:D30"/>
    <mergeCell ref="C29:D29"/>
    <mergeCell ref="A39:M39"/>
    <mergeCell ref="B10:B12"/>
    <mergeCell ref="M7:N7"/>
    <mergeCell ref="B14:D14"/>
    <mergeCell ref="A5:A9"/>
    <mergeCell ref="A19:A21"/>
    <mergeCell ref="B22:B30"/>
    <mergeCell ref="E19:G19"/>
    <mergeCell ref="B15:D15"/>
    <mergeCell ref="E5:X5"/>
    <mergeCell ref="B5:D9"/>
    <mergeCell ref="I6:L6"/>
    <mergeCell ref="B19:D21"/>
    <mergeCell ref="S6:T7"/>
    <mergeCell ref="A38:M38"/>
    <mergeCell ref="I7:J7"/>
    <mergeCell ref="B33:D33"/>
    <mergeCell ref="K7:L7"/>
    <mergeCell ref="Q6:R7"/>
    <mergeCell ref="A42:M42"/>
    <mergeCell ref="C12:D12"/>
    <mergeCell ref="W6:X7"/>
    <mergeCell ref="C22:C28"/>
    <mergeCell ref="C11:D11"/>
    <mergeCell ref="G7:H7"/>
    <mergeCell ref="B13:D13"/>
    <mergeCell ref="O7:P7"/>
    <mergeCell ref="E7:F7"/>
    <mergeCell ref="B31:D31"/>
    <mergeCell ref="U6:V7"/>
    <mergeCell ref="M6:P6"/>
    <mergeCell ref="A37:M37"/>
    <mergeCell ref="C10:D10"/>
    <mergeCell ref="E6:H6"/>
    <mergeCell ref="H19:J19"/>
    <mergeCell ref="K19:M19"/>
    <mergeCell ref="B32:D32"/>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D24" sqref="D24"/>
    </sheetView>
  </sheetViews>
  <sheetFormatPr defaultColWidth="9.28125" defaultRowHeight="15"/>
  <cols>
    <col min="1" max="1" width="3.421875" style="15" customWidth="1"/>
    <col min="2" max="2" width="9.00390625" style="15" customWidth="1"/>
    <col min="3" max="3" width="48.00390625" style="15" customWidth="1"/>
    <col min="4" max="4" width="12.00390625" style="15" customWidth="1"/>
    <col min="5" max="6" width="9.28125" style="15" customWidth="1"/>
    <col min="7" max="8" width="10.28125" style="15" customWidth="1"/>
    <col min="9" max="9" width="10.57421875" style="15" customWidth="1"/>
    <col min="10" max="10" width="1.421875" style="15" customWidth="1"/>
    <col min="11" max="16384" width="9.28125" style="15" customWidth="1"/>
  </cols>
  <sheetData>
    <row r="1" spans="1:10" ht="15.75">
      <c r="A1" s="43" t="s">
        <v>715</v>
      </c>
      <c r="B1" s="42"/>
      <c r="C1" s="42"/>
      <c r="D1" s="12"/>
      <c r="E1" s="12"/>
      <c r="F1" s="12"/>
      <c r="G1" s="109"/>
      <c r="H1" s="109"/>
      <c r="I1" s="12"/>
      <c r="J1" s="12"/>
    </row>
    <row r="2" spans="1:10" s="28" customFormat="1" ht="13.5" thickBot="1">
      <c r="A2" s="27"/>
      <c r="B2" s="27"/>
      <c r="C2" s="27"/>
      <c r="D2" s="27"/>
      <c r="E2" s="27"/>
      <c r="F2" s="27"/>
      <c r="H2" s="27"/>
      <c r="I2" s="13" t="s">
        <v>363</v>
      </c>
      <c r="J2" s="27"/>
    </row>
    <row r="3" spans="1:10" s="28" customFormat="1" ht="17.25" customHeight="1">
      <c r="A3" s="1252" t="s">
        <v>339</v>
      </c>
      <c r="B3" s="1226" t="s">
        <v>527</v>
      </c>
      <c r="C3" s="1227"/>
      <c r="D3" s="1146" t="s">
        <v>534</v>
      </c>
      <c r="E3" s="1147"/>
      <c r="F3" s="1147"/>
      <c r="G3" s="1255"/>
      <c r="H3" s="1224" t="s">
        <v>513</v>
      </c>
      <c r="I3" s="1225"/>
      <c r="J3" s="27"/>
    </row>
    <row r="4" spans="1:12" s="28" customFormat="1" ht="15" customHeight="1">
      <c r="A4" s="1253"/>
      <c r="B4" s="1228"/>
      <c r="C4" s="1229"/>
      <c r="D4" s="1236" t="s">
        <v>511</v>
      </c>
      <c r="E4" s="1236" t="s">
        <v>512</v>
      </c>
      <c r="F4" s="1240" t="s">
        <v>987</v>
      </c>
      <c r="G4" s="1238" t="s">
        <v>463</v>
      </c>
      <c r="H4" s="1244" t="s">
        <v>514</v>
      </c>
      <c r="I4" s="1242" t="s">
        <v>515</v>
      </c>
      <c r="J4" s="27"/>
      <c r="L4" s="108"/>
    </row>
    <row r="5" spans="1:10" ht="14.25" customHeight="1">
      <c r="A5" s="1253"/>
      <c r="B5" s="1228"/>
      <c r="C5" s="1229"/>
      <c r="D5" s="1237"/>
      <c r="E5" s="1237"/>
      <c r="F5" s="1241"/>
      <c r="G5" s="1239"/>
      <c r="H5" s="1245"/>
      <c r="I5" s="1243"/>
      <c r="J5" s="12"/>
    </row>
    <row r="6" spans="1:10" s="185" customFormat="1" ht="10.5" customHeight="1" thickBot="1">
      <c r="A6" s="1254"/>
      <c r="B6" s="1230"/>
      <c r="C6" s="1231"/>
      <c r="D6" s="181" t="s">
        <v>413</v>
      </c>
      <c r="E6" s="181" t="s">
        <v>414</v>
      </c>
      <c r="F6" s="182" t="s">
        <v>415</v>
      </c>
      <c r="G6" s="183" t="s">
        <v>645</v>
      </c>
      <c r="H6" s="186" t="s">
        <v>417</v>
      </c>
      <c r="I6" s="367" t="s">
        <v>418</v>
      </c>
      <c r="J6" s="184"/>
    </row>
    <row r="7" spans="1:10" ht="12.75">
      <c r="A7" s="171">
        <v>1</v>
      </c>
      <c r="B7" s="427" t="s">
        <v>507</v>
      </c>
      <c r="C7" s="428"/>
      <c r="D7" s="368">
        <f aca="true" t="shared" si="0" ref="D7:I7">SUM(D8+D9+D11+D12+D13+D15+D19+D21+D22)</f>
        <v>5133</v>
      </c>
      <c r="E7" s="369">
        <f t="shared" si="0"/>
        <v>13423</v>
      </c>
      <c r="F7" s="369">
        <f t="shared" si="0"/>
        <v>3942</v>
      </c>
      <c r="G7" s="370">
        <f t="shared" si="0"/>
        <v>22498</v>
      </c>
      <c r="H7" s="369">
        <f t="shared" si="0"/>
        <v>22498</v>
      </c>
      <c r="I7" s="371">
        <f t="shared" si="0"/>
        <v>0</v>
      </c>
      <c r="J7" s="372"/>
    </row>
    <row r="8" spans="1:13" ht="12.75" customHeight="1">
      <c r="A8" s="172">
        <v>2</v>
      </c>
      <c r="B8" s="1232" t="s">
        <v>423</v>
      </c>
      <c r="C8" s="1233"/>
      <c r="D8" s="512">
        <v>0</v>
      </c>
      <c r="E8" s="513">
        <v>787</v>
      </c>
      <c r="F8" s="513">
        <v>0</v>
      </c>
      <c r="G8" s="514">
        <f aca="true" t="shared" si="1" ref="G8:G21">SUM(D8:F8)</f>
        <v>787</v>
      </c>
      <c r="H8" s="513">
        <v>787</v>
      </c>
      <c r="I8" s="515">
        <v>0</v>
      </c>
      <c r="J8" s="373"/>
      <c r="K8" s="29"/>
      <c r="L8" s="29"/>
      <c r="M8" s="29"/>
    </row>
    <row r="9" spans="1:10" ht="24" customHeight="1">
      <c r="A9" s="172">
        <v>3</v>
      </c>
      <c r="B9" s="1232" t="s">
        <v>424</v>
      </c>
      <c r="C9" s="1233"/>
      <c r="D9" s="512">
        <v>350</v>
      </c>
      <c r="E9" s="513">
        <v>5533</v>
      </c>
      <c r="F9" s="513">
        <v>0</v>
      </c>
      <c r="G9" s="514">
        <f t="shared" si="1"/>
        <v>5883</v>
      </c>
      <c r="H9" s="513">
        <v>5883</v>
      </c>
      <c r="I9" s="515">
        <v>0</v>
      </c>
      <c r="J9" s="372"/>
    </row>
    <row r="10" spans="1:10" ht="24" customHeight="1">
      <c r="A10" s="172">
        <v>4</v>
      </c>
      <c r="B10" s="1232" t="s">
        <v>508</v>
      </c>
      <c r="C10" s="1233"/>
      <c r="D10" s="512">
        <v>0</v>
      </c>
      <c r="E10" s="513">
        <v>0</v>
      </c>
      <c r="F10" s="513">
        <v>0</v>
      </c>
      <c r="G10" s="514">
        <f t="shared" si="1"/>
        <v>0</v>
      </c>
      <c r="H10" s="513">
        <v>0</v>
      </c>
      <c r="I10" s="515">
        <v>0</v>
      </c>
      <c r="J10" s="372"/>
    </row>
    <row r="11" spans="1:10" ht="12.75">
      <c r="A11" s="172">
        <v>5</v>
      </c>
      <c r="B11" s="1232" t="s">
        <v>510</v>
      </c>
      <c r="C11" s="1233"/>
      <c r="D11" s="512">
        <v>1468</v>
      </c>
      <c r="E11" s="513">
        <v>0</v>
      </c>
      <c r="F11" s="513">
        <v>0</v>
      </c>
      <c r="G11" s="514">
        <f t="shared" si="1"/>
        <v>1468</v>
      </c>
      <c r="H11" s="513">
        <v>1468</v>
      </c>
      <c r="I11" s="515">
        <v>0</v>
      </c>
      <c r="J11" s="372"/>
    </row>
    <row r="12" spans="1:10" ht="12.75">
      <c r="A12" s="172">
        <v>6</v>
      </c>
      <c r="B12" s="1232" t="s">
        <v>425</v>
      </c>
      <c r="C12" s="1233"/>
      <c r="D12" s="512">
        <v>60</v>
      </c>
      <c r="E12" s="513">
        <v>0</v>
      </c>
      <c r="F12" s="513">
        <v>0</v>
      </c>
      <c r="G12" s="514">
        <f t="shared" si="1"/>
        <v>60</v>
      </c>
      <c r="H12" s="513">
        <v>60</v>
      </c>
      <c r="I12" s="515">
        <v>0</v>
      </c>
      <c r="J12" s="372"/>
    </row>
    <row r="13" spans="1:10" ht="12.75">
      <c r="A13" s="173">
        <v>7</v>
      </c>
      <c r="B13" s="1234" t="s">
        <v>509</v>
      </c>
      <c r="C13" s="1235"/>
      <c r="D13" s="516">
        <v>2596</v>
      </c>
      <c r="E13" s="517">
        <v>7103</v>
      </c>
      <c r="F13" s="517">
        <v>0</v>
      </c>
      <c r="G13" s="518">
        <f t="shared" si="1"/>
        <v>9699</v>
      </c>
      <c r="H13" s="517">
        <v>9699</v>
      </c>
      <c r="I13" s="519">
        <v>0</v>
      </c>
      <c r="J13" s="372"/>
    </row>
    <row r="14" spans="1:10" ht="12.75">
      <c r="A14" s="113">
        <v>8</v>
      </c>
      <c r="B14" s="429" t="s">
        <v>365</v>
      </c>
      <c r="C14" s="430" t="s">
        <v>426</v>
      </c>
      <c r="D14" s="520">
        <v>2596</v>
      </c>
      <c r="E14" s="463">
        <v>0</v>
      </c>
      <c r="F14" s="463">
        <v>0</v>
      </c>
      <c r="G14" s="521">
        <f t="shared" si="1"/>
        <v>2596</v>
      </c>
      <c r="H14" s="463">
        <v>2596</v>
      </c>
      <c r="I14" s="481">
        <v>0</v>
      </c>
      <c r="J14" s="372"/>
    </row>
    <row r="15" spans="1:10" ht="12.75" customHeight="1">
      <c r="A15" s="174">
        <v>9</v>
      </c>
      <c r="B15" s="1246" t="s">
        <v>427</v>
      </c>
      <c r="C15" s="1327"/>
      <c r="D15" s="1328">
        <f>SUM(D16:D18)</f>
        <v>659</v>
      </c>
      <c r="E15" s="524">
        <f>SUM(E16:E18)</f>
        <v>0</v>
      </c>
      <c r="F15" s="524">
        <f>SUM(F16:F18)</f>
        <v>3942</v>
      </c>
      <c r="G15" s="524">
        <f>SUM(D15:F15)</f>
        <v>4601</v>
      </c>
      <c r="H15" s="524">
        <f>H16+H17+H18</f>
        <v>4601</v>
      </c>
      <c r="I15" s="524">
        <v>0</v>
      </c>
      <c r="J15" s="374"/>
    </row>
    <row r="16" spans="1:10" ht="15" customHeight="1">
      <c r="A16" s="861"/>
      <c r="B16" s="1249" t="s">
        <v>365</v>
      </c>
      <c r="C16" s="866" t="s">
        <v>984</v>
      </c>
      <c r="D16" s="863">
        <v>0</v>
      </c>
      <c r="E16" s="864">
        <v>0</v>
      </c>
      <c r="F16" s="864">
        <v>0</v>
      </c>
      <c r="G16" s="862">
        <f t="shared" si="1"/>
        <v>0</v>
      </c>
      <c r="H16" s="864">
        <v>0</v>
      </c>
      <c r="I16" s="865">
        <v>0</v>
      </c>
      <c r="J16" s="374"/>
    </row>
    <row r="17" spans="1:10" ht="12.75">
      <c r="A17" s="861"/>
      <c r="B17" s="1250"/>
      <c r="C17" s="866" t="s">
        <v>985</v>
      </c>
      <c r="D17" s="863">
        <v>515</v>
      </c>
      <c r="E17" s="864">
        <v>0</v>
      </c>
      <c r="F17" s="864">
        <v>0</v>
      </c>
      <c r="G17" s="862">
        <f t="shared" si="1"/>
        <v>515</v>
      </c>
      <c r="H17" s="864">
        <v>515</v>
      </c>
      <c r="I17" s="865">
        <v>0</v>
      </c>
      <c r="J17" s="374"/>
    </row>
    <row r="18" spans="1:10" ht="12.75">
      <c r="A18" s="113">
        <v>10</v>
      </c>
      <c r="B18" s="1251"/>
      <c r="C18" s="866" t="s">
        <v>986</v>
      </c>
      <c r="D18" s="520">
        <v>144</v>
      </c>
      <c r="E18" s="463">
        <v>0</v>
      </c>
      <c r="F18" s="463">
        <v>3942</v>
      </c>
      <c r="G18" s="862">
        <f t="shared" si="1"/>
        <v>4086</v>
      </c>
      <c r="H18" s="463">
        <v>4086</v>
      </c>
      <c r="I18" s="481">
        <v>0</v>
      </c>
      <c r="J18" s="374"/>
    </row>
    <row r="19" spans="1:10" ht="12.75" customHeight="1">
      <c r="A19" s="174">
        <v>11</v>
      </c>
      <c r="B19" s="1247" t="s">
        <v>428</v>
      </c>
      <c r="C19" s="1248"/>
      <c r="D19" s="522">
        <v>0</v>
      </c>
      <c r="E19" s="523">
        <v>0</v>
      </c>
      <c r="F19" s="523">
        <v>0</v>
      </c>
      <c r="G19" s="518">
        <f t="shared" si="1"/>
        <v>0</v>
      </c>
      <c r="H19" s="523">
        <v>0</v>
      </c>
      <c r="I19" s="525">
        <v>0</v>
      </c>
      <c r="J19" s="374"/>
    </row>
    <row r="20" spans="1:10" ht="12.75">
      <c r="A20" s="113">
        <v>12</v>
      </c>
      <c r="B20" s="429" t="s">
        <v>365</v>
      </c>
      <c r="C20" s="431" t="s">
        <v>506</v>
      </c>
      <c r="D20" s="520">
        <v>0</v>
      </c>
      <c r="E20" s="463">
        <v>0</v>
      </c>
      <c r="F20" s="463">
        <v>0</v>
      </c>
      <c r="G20" s="521">
        <f t="shared" si="1"/>
        <v>0</v>
      </c>
      <c r="H20" s="463">
        <v>0</v>
      </c>
      <c r="I20" s="481">
        <v>0</v>
      </c>
      <c r="J20" s="374"/>
    </row>
    <row r="21" spans="1:10" ht="12.75">
      <c r="A21" s="172">
        <v>13</v>
      </c>
      <c r="B21" s="1232" t="s">
        <v>429</v>
      </c>
      <c r="C21" s="1233"/>
      <c r="D21" s="512">
        <v>0</v>
      </c>
      <c r="E21" s="513">
        <v>0</v>
      </c>
      <c r="F21" s="513">
        <v>0</v>
      </c>
      <c r="G21" s="514">
        <f t="shared" si="1"/>
        <v>0</v>
      </c>
      <c r="H21" s="513">
        <v>0</v>
      </c>
      <c r="I21" s="515">
        <v>0</v>
      </c>
      <c r="J21" s="372"/>
    </row>
    <row r="22" spans="1:10" ht="12.75">
      <c r="A22" s="173">
        <v>14</v>
      </c>
      <c r="B22" s="1234" t="s">
        <v>516</v>
      </c>
      <c r="C22" s="1235"/>
      <c r="D22" s="516">
        <v>0</v>
      </c>
      <c r="E22" s="517">
        <v>0</v>
      </c>
      <c r="F22" s="517">
        <v>0</v>
      </c>
      <c r="G22" s="524">
        <f>SUM(G23:G23)</f>
        <v>0</v>
      </c>
      <c r="H22" s="517">
        <v>0</v>
      </c>
      <c r="I22" s="519">
        <v>0</v>
      </c>
      <c r="J22" s="372"/>
    </row>
    <row r="23" spans="1:10" ht="13.5" thickBot="1">
      <c r="A23" s="170">
        <v>15</v>
      </c>
      <c r="B23" s="432" t="s">
        <v>365</v>
      </c>
      <c r="C23" s="433" t="s">
        <v>506</v>
      </c>
      <c r="D23" s="526">
        <v>0</v>
      </c>
      <c r="E23" s="527">
        <v>0</v>
      </c>
      <c r="F23" s="527">
        <v>0</v>
      </c>
      <c r="G23" s="528">
        <f>SUM(D23:F23)</f>
        <v>0</v>
      </c>
      <c r="H23" s="527">
        <v>0</v>
      </c>
      <c r="I23" s="529">
        <v>0</v>
      </c>
      <c r="J23" s="372"/>
    </row>
    <row r="24" spans="1:10" ht="12.75">
      <c r="A24" s="12"/>
      <c r="B24" s="12"/>
      <c r="C24" s="12"/>
      <c r="D24" s="12"/>
      <c r="E24" s="12"/>
      <c r="F24" s="12"/>
      <c r="G24" s="12"/>
      <c r="H24" s="12"/>
      <c r="I24" s="12"/>
      <c r="J24" s="12"/>
    </row>
    <row r="25" spans="1:10" ht="12.75">
      <c r="A25" s="12" t="s">
        <v>481</v>
      </c>
      <c r="B25" s="12"/>
      <c r="C25" s="12"/>
      <c r="D25" s="12"/>
      <c r="E25" s="12"/>
      <c r="F25" s="12"/>
      <c r="G25" s="12"/>
      <c r="H25" s="12"/>
      <c r="I25" s="12"/>
      <c r="J25" s="12"/>
    </row>
    <row r="26" spans="1:10" ht="12.75">
      <c r="A26" s="16" t="s">
        <v>734</v>
      </c>
      <c r="B26" s="25"/>
      <c r="C26" s="25"/>
      <c r="D26" s="12"/>
      <c r="E26" s="12"/>
      <c r="F26" s="12"/>
      <c r="G26" s="12"/>
      <c r="H26" s="12"/>
      <c r="I26" s="12"/>
      <c r="J26" s="12"/>
    </row>
    <row r="27" spans="1:10" ht="12.75">
      <c r="A27" s="16" t="s">
        <v>735</v>
      </c>
      <c r="B27" s="25"/>
      <c r="C27" s="25"/>
      <c r="D27" s="12"/>
      <c r="E27" s="12"/>
      <c r="F27" s="12"/>
      <c r="G27" s="12"/>
      <c r="H27" s="12"/>
      <c r="I27" s="12"/>
      <c r="J27" s="12"/>
    </row>
    <row r="28" spans="1:10" ht="15" customHeight="1">
      <c r="A28" s="1152"/>
      <c r="B28" s="1152"/>
      <c r="C28" s="1152"/>
      <c r="D28" s="1152"/>
      <c r="E28" s="1152"/>
      <c r="F28" s="1152"/>
      <c r="G28" s="1152"/>
      <c r="H28" s="1152"/>
      <c r="I28" s="1152"/>
      <c r="J28" s="179"/>
    </row>
    <row r="29" spans="1:10" ht="15">
      <c r="A29" s="12"/>
      <c r="B29"/>
      <c r="C29"/>
      <c r="D29"/>
      <c r="E29" s="12"/>
      <c r="F29" s="12"/>
      <c r="G29" s="12"/>
      <c r="H29" s="12"/>
      <c r="I29" s="12"/>
      <c r="J29" s="12"/>
    </row>
    <row r="30" spans="1:10" ht="15.75" customHeight="1">
      <c r="A30" s="12"/>
      <c r="B30"/>
      <c r="C30"/>
      <c r="D30"/>
      <c r="E30" s="12"/>
      <c r="F30" s="12"/>
      <c r="G30" s="12"/>
      <c r="H30" s="12"/>
      <c r="I30" s="12"/>
      <c r="J30" s="12"/>
    </row>
    <row r="31" spans="2:4" ht="15">
      <c r="B31"/>
      <c r="C31"/>
      <c r="D31"/>
    </row>
    <row r="32" spans="2: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sheetData>
  <sheetProtection insertColumns="0" insertRows="0" deleteColumns="0" deleteRows="0"/>
  <mergeCells count="22">
    <mergeCell ref="B22:C22"/>
    <mergeCell ref="B10:C10"/>
    <mergeCell ref="A28:I28"/>
    <mergeCell ref="B21:C21"/>
    <mergeCell ref="I4:I5"/>
    <mergeCell ref="H4:H5"/>
    <mergeCell ref="E4:E5"/>
    <mergeCell ref="B15:C15"/>
    <mergeCell ref="B9:C9"/>
    <mergeCell ref="B19:C19"/>
    <mergeCell ref="B16:B18"/>
    <mergeCell ref="A3:A6"/>
    <mergeCell ref="H3:I3"/>
    <mergeCell ref="B3:C6"/>
    <mergeCell ref="B12:C12"/>
    <mergeCell ref="B13:C13"/>
    <mergeCell ref="D4:D5"/>
    <mergeCell ref="G4:G5"/>
    <mergeCell ref="B8:C8"/>
    <mergeCell ref="F4:F5"/>
    <mergeCell ref="B11:C11"/>
    <mergeCell ref="D3:G3"/>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20 C23" numberStoredAsText="1"/>
    <ignoredError sqref="G22"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33"/>
  <sheetViews>
    <sheetView workbookViewId="0" topLeftCell="C10">
      <selection activeCell="K24" sqref="K24"/>
    </sheetView>
  </sheetViews>
  <sheetFormatPr defaultColWidth="9.28125" defaultRowHeight="15"/>
  <cols>
    <col min="1" max="1" width="3.421875" style="17" customWidth="1"/>
    <col min="2" max="2" width="15.421875" style="17" customWidth="1"/>
    <col min="3" max="4" width="10.7109375" style="17" customWidth="1"/>
    <col min="5" max="5" width="11.421875" style="17" customWidth="1"/>
    <col min="6" max="6" width="12.28125" style="17" customWidth="1"/>
    <col min="7" max="14" width="10.7109375" style="17" customWidth="1"/>
    <col min="15" max="15" width="11.7109375" style="17" customWidth="1"/>
    <col min="16" max="16384" width="9.28125" style="17" customWidth="1"/>
  </cols>
  <sheetData>
    <row r="1" spans="1:12" ht="18" customHeight="1">
      <c r="A1" s="21" t="s">
        <v>603</v>
      </c>
      <c r="B1" s="16"/>
      <c r="C1" s="16"/>
      <c r="D1" s="16"/>
      <c r="E1" s="16"/>
      <c r="F1" s="16"/>
      <c r="G1" s="16"/>
      <c r="H1" s="16"/>
      <c r="I1" s="16"/>
      <c r="J1" s="16"/>
      <c r="K1" s="16"/>
      <c r="L1" s="16"/>
    </row>
    <row r="2" spans="1:12" ht="18" customHeight="1">
      <c r="A2" s="21"/>
      <c r="B2" s="16"/>
      <c r="C2" s="16"/>
      <c r="D2" s="16"/>
      <c r="E2" s="16"/>
      <c r="F2" s="16"/>
      <c r="G2" s="16"/>
      <c r="H2" s="16"/>
      <c r="I2" s="16"/>
      <c r="J2" s="16"/>
      <c r="K2" s="16"/>
      <c r="L2" s="16"/>
    </row>
    <row r="3" spans="1:12" ht="18" customHeight="1">
      <c r="A3" s="103" t="s">
        <v>604</v>
      </c>
      <c r="B3" s="16"/>
      <c r="C3" s="16"/>
      <c r="D3" s="16"/>
      <c r="E3" s="16"/>
      <c r="F3" s="16"/>
      <c r="G3" s="16"/>
      <c r="H3" s="16"/>
      <c r="I3" s="16"/>
      <c r="J3" s="16"/>
      <c r="K3" s="16"/>
      <c r="L3" s="16"/>
    </row>
    <row r="4" spans="1:14" ht="12.75" customHeight="1" thickBot="1">
      <c r="A4" s="16"/>
      <c r="B4" s="16"/>
      <c r="C4" s="16"/>
      <c r="D4" s="16"/>
      <c r="E4" s="16"/>
      <c r="F4" s="16"/>
      <c r="G4" s="16"/>
      <c r="H4" s="16"/>
      <c r="I4" s="16"/>
      <c r="J4" s="16"/>
      <c r="K4" s="22"/>
      <c r="L4" s="16"/>
      <c r="N4" s="22" t="s">
        <v>430</v>
      </c>
    </row>
    <row r="5" spans="1:14" ht="16.5" customHeight="1">
      <c r="A5" s="1279" t="s">
        <v>339</v>
      </c>
      <c r="B5" s="1268" t="s">
        <v>912</v>
      </c>
      <c r="C5" s="1260" t="s">
        <v>334</v>
      </c>
      <c r="D5" s="1261"/>
      <c r="E5" s="1271" t="s">
        <v>431</v>
      </c>
      <c r="F5" s="1272"/>
      <c r="G5" s="1272"/>
      <c r="H5" s="1272"/>
      <c r="I5" s="1272"/>
      <c r="J5" s="1272"/>
      <c r="K5" s="1272"/>
      <c r="L5" s="1273"/>
      <c r="M5" s="1260" t="s">
        <v>490</v>
      </c>
      <c r="N5" s="1261"/>
    </row>
    <row r="6" spans="1:14" ht="17.25" customHeight="1">
      <c r="A6" s="1280"/>
      <c r="B6" s="1269"/>
      <c r="C6" s="1277" t="s">
        <v>432</v>
      </c>
      <c r="D6" s="1266" t="s">
        <v>433</v>
      </c>
      <c r="E6" s="1274" t="s">
        <v>432</v>
      </c>
      <c r="F6" s="1275"/>
      <c r="G6" s="1275"/>
      <c r="H6" s="1275"/>
      <c r="I6" s="1276"/>
      <c r="J6" s="1282" t="s">
        <v>433</v>
      </c>
      <c r="K6" s="1282"/>
      <c r="L6" s="1283"/>
      <c r="M6" s="1277" t="s">
        <v>432</v>
      </c>
      <c r="N6" s="1266" t="s">
        <v>433</v>
      </c>
    </row>
    <row r="7" spans="1:14" ht="30.75" customHeight="1">
      <c r="A7" s="1280"/>
      <c r="B7" s="1270"/>
      <c r="C7" s="1278"/>
      <c r="D7" s="1267"/>
      <c r="E7" s="229" t="s">
        <v>434</v>
      </c>
      <c r="F7" s="230" t="s">
        <v>646</v>
      </c>
      <c r="G7" s="231" t="s">
        <v>647</v>
      </c>
      <c r="H7" s="230" t="s">
        <v>437</v>
      </c>
      <c r="I7" s="230" t="s">
        <v>374</v>
      </c>
      <c r="J7" s="230" t="s">
        <v>435</v>
      </c>
      <c r="K7" s="230" t="s">
        <v>342</v>
      </c>
      <c r="L7" s="232" t="s">
        <v>374</v>
      </c>
      <c r="M7" s="1278"/>
      <c r="N7" s="1267"/>
    </row>
    <row r="8" spans="1:14" s="18" customFormat="1" ht="13.5" customHeight="1" thickBot="1">
      <c r="A8" s="1281"/>
      <c r="B8" s="224" t="s">
        <v>413</v>
      </c>
      <c r="C8" s="225" t="s">
        <v>414</v>
      </c>
      <c r="D8" s="224" t="s">
        <v>415</v>
      </c>
      <c r="E8" s="225" t="s">
        <v>416</v>
      </c>
      <c r="F8" s="226" t="s">
        <v>417</v>
      </c>
      <c r="G8" s="227" t="s">
        <v>418</v>
      </c>
      <c r="H8" s="227" t="s">
        <v>419</v>
      </c>
      <c r="I8" s="226" t="s">
        <v>420</v>
      </c>
      <c r="J8" s="226" t="s">
        <v>421</v>
      </c>
      <c r="K8" s="226" t="s">
        <v>422</v>
      </c>
      <c r="L8" s="228" t="s">
        <v>456</v>
      </c>
      <c r="M8" s="225" t="s">
        <v>491</v>
      </c>
      <c r="N8" s="224" t="s">
        <v>492</v>
      </c>
    </row>
    <row r="9" spans="1:14" ht="13.5" customHeight="1" thickBot="1">
      <c r="A9" s="222">
        <v>1</v>
      </c>
      <c r="B9" s="220" t="s">
        <v>981</v>
      </c>
      <c r="C9" s="133">
        <v>2624</v>
      </c>
      <c r="D9" s="134">
        <v>3109</v>
      </c>
      <c r="E9" s="135">
        <v>1348</v>
      </c>
      <c r="F9" s="136">
        <v>1537</v>
      </c>
      <c r="G9" s="137"/>
      <c r="H9" s="137">
        <v>240</v>
      </c>
      <c r="I9" s="136">
        <f>+E9+F9+G9+H9</f>
        <v>3125</v>
      </c>
      <c r="J9" s="136">
        <v>2608</v>
      </c>
      <c r="K9" s="136"/>
      <c r="L9" s="138">
        <f>J9+K9</f>
        <v>2608</v>
      </c>
      <c r="M9" s="133">
        <f>I9-C9</f>
        <v>501</v>
      </c>
      <c r="N9" s="134">
        <f>L9-D9</f>
        <v>-501</v>
      </c>
    </row>
    <row r="10" spans="1:14" ht="12.75" customHeight="1" thickBot="1">
      <c r="A10" s="223"/>
      <c r="B10" s="221" t="s">
        <v>361</v>
      </c>
      <c r="C10" s="141">
        <f aca="true" t="shared" si="0" ref="C10:N10">SUM(C9:C9)</f>
        <v>2624</v>
      </c>
      <c r="D10" s="142">
        <f t="shared" si="0"/>
        <v>3109</v>
      </c>
      <c r="E10" s="143">
        <f t="shared" si="0"/>
        <v>1348</v>
      </c>
      <c r="F10" s="144">
        <f t="shared" si="0"/>
        <v>1537</v>
      </c>
      <c r="G10" s="144">
        <f t="shared" si="0"/>
        <v>0</v>
      </c>
      <c r="H10" s="144">
        <f t="shared" si="0"/>
        <v>240</v>
      </c>
      <c r="I10" s="144">
        <f t="shared" si="0"/>
        <v>3125</v>
      </c>
      <c r="J10" s="144">
        <f t="shared" si="0"/>
        <v>2608</v>
      </c>
      <c r="K10" s="144">
        <f t="shared" si="0"/>
        <v>0</v>
      </c>
      <c r="L10" s="144">
        <f t="shared" si="0"/>
        <v>2608</v>
      </c>
      <c r="M10" s="141">
        <f t="shared" si="0"/>
        <v>501</v>
      </c>
      <c r="N10" s="145">
        <f t="shared" si="0"/>
        <v>-501</v>
      </c>
    </row>
    <row r="11" spans="1:12" ht="13.5" customHeight="1">
      <c r="A11" s="16"/>
      <c r="B11" s="16"/>
      <c r="C11" s="16"/>
      <c r="D11" s="16"/>
      <c r="E11" s="16"/>
      <c r="F11" s="16"/>
      <c r="G11" s="16"/>
      <c r="H11" s="16"/>
      <c r="I11" s="16"/>
      <c r="J11" s="16"/>
      <c r="K11" s="16"/>
      <c r="L11" s="16"/>
    </row>
    <row r="12" spans="1:12" ht="13.5" customHeight="1">
      <c r="A12" s="12" t="s">
        <v>481</v>
      </c>
      <c r="B12" s="16"/>
      <c r="C12" s="16"/>
      <c r="D12" s="16"/>
      <c r="E12" s="16"/>
      <c r="F12" s="16"/>
      <c r="G12" s="16"/>
      <c r="H12" s="16"/>
      <c r="I12" s="16"/>
      <c r="J12" s="16"/>
      <c r="K12" s="16"/>
      <c r="L12" s="16"/>
    </row>
    <row r="13" spans="1:12" ht="13.5" customHeight="1">
      <c r="A13" s="12" t="s">
        <v>494</v>
      </c>
      <c r="B13" s="16"/>
      <c r="C13" s="16"/>
      <c r="D13" s="16"/>
      <c r="E13" s="16"/>
      <c r="F13" s="16"/>
      <c r="G13" s="16"/>
      <c r="H13" s="16"/>
      <c r="I13" s="16"/>
      <c r="J13" s="16"/>
      <c r="K13" s="16"/>
      <c r="L13" s="16"/>
    </row>
    <row r="14" spans="1:12" ht="13.5" customHeight="1">
      <c r="A14" s="16" t="s">
        <v>648</v>
      </c>
      <c r="B14" s="16"/>
      <c r="C14" s="16"/>
      <c r="D14" s="16"/>
      <c r="E14" s="16"/>
      <c r="F14" s="16"/>
      <c r="G14" s="16"/>
      <c r="H14" s="16"/>
      <c r="I14" s="16"/>
      <c r="J14" s="16"/>
      <c r="K14" s="16"/>
      <c r="L14" s="16"/>
    </row>
    <row r="15" spans="1:12" ht="13.5" customHeight="1">
      <c r="A15" s="16" t="s">
        <v>649</v>
      </c>
      <c r="B15" s="166"/>
      <c r="C15" s="166"/>
      <c r="D15" s="166"/>
      <c r="E15" s="166"/>
      <c r="F15" s="166"/>
      <c r="G15" s="166"/>
      <c r="H15" s="166"/>
      <c r="I15" s="166"/>
      <c r="J15" s="166"/>
      <c r="K15" s="166"/>
      <c r="L15" s="166"/>
    </row>
    <row r="16" spans="1:14" ht="13.5" customHeight="1">
      <c r="A16" s="23"/>
      <c r="B16" s="19"/>
      <c r="C16" s="19"/>
      <c r="D16" s="19"/>
      <c r="E16" s="19"/>
      <c r="F16" s="19"/>
      <c r="G16" s="19"/>
      <c r="H16" s="19"/>
      <c r="I16" s="19"/>
      <c r="J16" s="19"/>
      <c r="K16" s="19"/>
      <c r="L16" s="19"/>
      <c r="N16" s="20"/>
    </row>
    <row r="17" spans="1:12" s="6" customFormat="1" ht="18" customHeight="1">
      <c r="A17" s="103" t="s">
        <v>605</v>
      </c>
      <c r="B17" s="12"/>
      <c r="C17" s="12"/>
      <c r="D17" s="12"/>
      <c r="E17" s="12"/>
      <c r="F17" s="12"/>
      <c r="G17" s="12"/>
      <c r="H17" s="12"/>
      <c r="I17" s="12"/>
      <c r="J17" s="12"/>
      <c r="K17" s="12"/>
      <c r="L17" s="5"/>
    </row>
    <row r="18" spans="1:14" s="6" customFormat="1" ht="13.5" customHeight="1" thickBot="1">
      <c r="A18" s="12"/>
      <c r="B18" s="12"/>
      <c r="C18" s="12"/>
      <c r="D18" s="12"/>
      <c r="E18" s="12"/>
      <c r="F18" s="12"/>
      <c r="G18" s="12"/>
      <c r="H18" s="12"/>
      <c r="I18" s="12"/>
      <c r="J18" s="12"/>
      <c r="L18" s="5"/>
      <c r="N18" s="22" t="s">
        <v>430</v>
      </c>
    </row>
    <row r="19" spans="1:14" s="6" customFormat="1" ht="19.5" customHeight="1">
      <c r="A19" s="1279" t="s">
        <v>339</v>
      </c>
      <c r="B19" s="1257" t="s">
        <v>493</v>
      </c>
      <c r="C19" s="1260" t="s">
        <v>334</v>
      </c>
      <c r="D19" s="1261"/>
      <c r="E19" s="1262" t="s">
        <v>431</v>
      </c>
      <c r="F19" s="1147"/>
      <c r="G19" s="1147"/>
      <c r="H19" s="1147"/>
      <c r="I19" s="1147"/>
      <c r="J19" s="1147"/>
      <c r="K19" s="1147"/>
      <c r="L19" s="1148"/>
      <c r="M19" s="1260" t="s">
        <v>490</v>
      </c>
      <c r="N19" s="1261"/>
    </row>
    <row r="20" spans="1:14" s="6" customFormat="1" ht="19.5" customHeight="1">
      <c r="A20" s="1280"/>
      <c r="B20" s="1258"/>
      <c r="C20" s="1277" t="s">
        <v>432</v>
      </c>
      <c r="D20" s="1266" t="s">
        <v>433</v>
      </c>
      <c r="E20" s="1263" t="s">
        <v>432</v>
      </c>
      <c r="F20" s="1264"/>
      <c r="G20" s="1264"/>
      <c r="H20" s="1264"/>
      <c r="I20" s="1264"/>
      <c r="J20" s="1265" t="s">
        <v>433</v>
      </c>
      <c r="K20" s="1265"/>
      <c r="L20" s="1265"/>
      <c r="M20" s="1277" t="s">
        <v>432</v>
      </c>
      <c r="N20" s="1266" t="s">
        <v>433</v>
      </c>
    </row>
    <row r="21" spans="1:14" s="6" customFormat="1" ht="31.5" customHeight="1">
      <c r="A21" s="1280"/>
      <c r="B21" s="1259"/>
      <c r="C21" s="1278"/>
      <c r="D21" s="1267"/>
      <c r="E21" s="210" t="s">
        <v>434</v>
      </c>
      <c r="F21" s="230" t="s">
        <v>646</v>
      </c>
      <c r="G21" s="231" t="s">
        <v>647</v>
      </c>
      <c r="H21" s="230" t="s">
        <v>437</v>
      </c>
      <c r="I21" s="199" t="s">
        <v>374</v>
      </c>
      <c r="J21" s="199" t="s">
        <v>436</v>
      </c>
      <c r="K21" s="199" t="s">
        <v>983</v>
      </c>
      <c r="L21" s="235" t="s">
        <v>374</v>
      </c>
      <c r="M21" s="1278"/>
      <c r="N21" s="1267"/>
    </row>
    <row r="22" spans="1:14" s="7" customFormat="1" ht="13.5" customHeight="1" thickBot="1">
      <c r="A22" s="1281"/>
      <c r="B22" s="233" t="s">
        <v>413</v>
      </c>
      <c r="C22" s="225" t="s">
        <v>414</v>
      </c>
      <c r="D22" s="224" t="s">
        <v>415</v>
      </c>
      <c r="E22" s="208" t="s">
        <v>416</v>
      </c>
      <c r="F22" s="209" t="s">
        <v>417</v>
      </c>
      <c r="G22" s="234" t="s">
        <v>418</v>
      </c>
      <c r="H22" s="234" t="s">
        <v>419</v>
      </c>
      <c r="I22" s="209" t="s">
        <v>420</v>
      </c>
      <c r="J22" s="209" t="s">
        <v>421</v>
      </c>
      <c r="K22" s="209" t="s">
        <v>422</v>
      </c>
      <c r="L22" s="121" t="s">
        <v>456</v>
      </c>
      <c r="M22" s="225" t="s">
        <v>491</v>
      </c>
      <c r="N22" s="224" t="s">
        <v>492</v>
      </c>
    </row>
    <row r="23" spans="1:14" s="6" customFormat="1" ht="13.5" customHeight="1" thickBot="1">
      <c r="A23" s="222">
        <v>1</v>
      </c>
      <c r="B23" s="220" t="s">
        <v>982</v>
      </c>
      <c r="C23" s="133"/>
      <c r="D23" s="134">
        <v>2093</v>
      </c>
      <c r="E23" s="135"/>
      <c r="F23" s="136">
        <v>258</v>
      </c>
      <c r="G23" s="137"/>
      <c r="H23" s="137"/>
      <c r="I23" s="136">
        <f>+E23+F23+G23+H23</f>
        <v>258</v>
      </c>
      <c r="J23" s="136"/>
      <c r="K23" s="136">
        <v>1835</v>
      </c>
      <c r="L23" s="138">
        <f>J23+K23</f>
        <v>1835</v>
      </c>
      <c r="M23" s="133">
        <f>I23-C23</f>
        <v>258</v>
      </c>
      <c r="N23" s="134">
        <f>L23-D23</f>
        <v>-258</v>
      </c>
    </row>
    <row r="24" spans="1:14" s="6" customFormat="1" ht="12.75" customHeight="1" thickBot="1">
      <c r="A24" s="223"/>
      <c r="B24" s="221" t="s">
        <v>361</v>
      </c>
      <c r="C24" s="141">
        <f aca="true" t="shared" si="1" ref="C24:N24">SUM(C23:C23)</f>
        <v>0</v>
      </c>
      <c r="D24" s="142">
        <f t="shared" si="1"/>
        <v>2093</v>
      </c>
      <c r="E24" s="143">
        <f t="shared" si="1"/>
        <v>0</v>
      </c>
      <c r="F24" s="144">
        <f t="shared" si="1"/>
        <v>258</v>
      </c>
      <c r="G24" s="144">
        <f t="shared" si="1"/>
        <v>0</v>
      </c>
      <c r="H24" s="144">
        <f t="shared" si="1"/>
        <v>0</v>
      </c>
      <c r="I24" s="144">
        <f t="shared" si="1"/>
        <v>258</v>
      </c>
      <c r="J24" s="144">
        <f t="shared" si="1"/>
        <v>0</v>
      </c>
      <c r="K24" s="144">
        <f t="shared" si="1"/>
        <v>1835</v>
      </c>
      <c r="L24" s="144">
        <f t="shared" si="1"/>
        <v>1835</v>
      </c>
      <c r="M24" s="141">
        <f t="shared" si="1"/>
        <v>258</v>
      </c>
      <c r="N24" s="145">
        <f t="shared" si="1"/>
        <v>-258</v>
      </c>
    </row>
    <row r="25" spans="1:12" s="6" customFormat="1" ht="12.75">
      <c r="A25" s="12"/>
      <c r="B25" s="12"/>
      <c r="C25" s="12"/>
      <c r="D25" s="12"/>
      <c r="E25" s="12"/>
      <c r="F25" s="12"/>
      <c r="G25" s="12"/>
      <c r="H25" s="12"/>
      <c r="I25" s="12"/>
      <c r="J25" s="12"/>
      <c r="K25" s="12"/>
      <c r="L25" s="5"/>
    </row>
    <row r="26" spans="1:12" s="6" customFormat="1" ht="12.75">
      <c r="A26" s="12" t="s">
        <v>481</v>
      </c>
      <c r="B26" s="12"/>
      <c r="C26" s="12"/>
      <c r="D26" s="12"/>
      <c r="E26" s="12"/>
      <c r="F26" s="12"/>
      <c r="G26" s="12"/>
      <c r="H26" s="12"/>
      <c r="I26" s="12"/>
      <c r="J26" s="12"/>
      <c r="K26" s="12"/>
      <c r="L26" s="5"/>
    </row>
    <row r="27" spans="1:12" s="6" customFormat="1" ht="12.75">
      <c r="A27" s="12" t="s">
        <v>494</v>
      </c>
      <c r="B27" s="12"/>
      <c r="C27" s="12"/>
      <c r="D27" s="12"/>
      <c r="E27" s="12"/>
      <c r="F27" s="12"/>
      <c r="G27" s="12"/>
      <c r="H27" s="12"/>
      <c r="I27" s="12"/>
      <c r="J27" s="12"/>
      <c r="K27" s="12"/>
      <c r="L27" s="5"/>
    </row>
    <row r="28" spans="1:12" s="6" customFormat="1" ht="12.75">
      <c r="A28" s="16" t="s">
        <v>736</v>
      </c>
      <c r="B28" s="12"/>
      <c r="C28" s="12"/>
      <c r="D28" s="12"/>
      <c r="E28" s="12"/>
      <c r="F28" s="12"/>
      <c r="G28" s="12"/>
      <c r="H28" s="12"/>
      <c r="I28" s="12"/>
      <c r="J28" s="12"/>
      <c r="K28" s="12"/>
      <c r="L28" s="5"/>
    </row>
    <row r="29" spans="1:12" s="6" customFormat="1" ht="12.75">
      <c r="A29" s="16" t="s">
        <v>745</v>
      </c>
      <c r="B29" s="12"/>
      <c r="C29" s="12"/>
      <c r="D29" s="12"/>
      <c r="E29" s="12"/>
      <c r="F29" s="12"/>
      <c r="G29" s="12"/>
      <c r="H29" s="12"/>
      <c r="I29" s="12"/>
      <c r="J29" s="12"/>
      <c r="K29" s="12"/>
      <c r="L29" s="5"/>
    </row>
    <row r="30" spans="1:12" s="6" customFormat="1" ht="12.75">
      <c r="A30" s="12"/>
      <c r="B30" s="12"/>
      <c r="C30" s="12"/>
      <c r="D30" s="12"/>
      <c r="E30" s="12"/>
      <c r="F30" s="12"/>
      <c r="G30" s="12"/>
      <c r="H30" s="12"/>
      <c r="I30" s="12"/>
      <c r="J30" s="12"/>
      <c r="K30" s="12"/>
      <c r="L30" s="5"/>
    </row>
    <row r="31" spans="1:14" s="6" customFormat="1" ht="12.75">
      <c r="A31" s="42" t="s">
        <v>518</v>
      </c>
      <c r="B31" s="14"/>
      <c r="C31" s="14"/>
      <c r="D31" s="14"/>
      <c r="E31" s="14"/>
      <c r="F31" s="14"/>
      <c r="G31" s="14"/>
      <c r="H31" s="14"/>
      <c r="I31" s="14"/>
      <c r="J31" s="14"/>
      <c r="K31" s="14"/>
      <c r="L31" s="9"/>
      <c r="N31" s="10"/>
    </row>
    <row r="32" spans="1:14" s="6" customFormat="1" ht="27" customHeight="1">
      <c r="A32" s="1256" t="s">
        <v>921</v>
      </c>
      <c r="B32" s="1256"/>
      <c r="C32" s="1256"/>
      <c r="D32" s="1256"/>
      <c r="E32" s="1256"/>
      <c r="F32" s="1256"/>
      <c r="G32" s="1256"/>
      <c r="H32" s="1256"/>
      <c r="I32" s="1256"/>
      <c r="J32" s="1256"/>
      <c r="K32" s="1256"/>
      <c r="L32" s="1256"/>
      <c r="M32" s="1256"/>
      <c r="N32" s="10"/>
    </row>
    <row r="33" spans="1:14" s="6" customFormat="1" ht="27.75" customHeight="1">
      <c r="A33" s="1256" t="s">
        <v>922</v>
      </c>
      <c r="B33" s="1256"/>
      <c r="C33" s="1256"/>
      <c r="D33" s="1256"/>
      <c r="E33" s="1256"/>
      <c r="F33" s="1256"/>
      <c r="G33" s="1256"/>
      <c r="H33" s="1256"/>
      <c r="I33" s="1256"/>
      <c r="J33" s="1256"/>
      <c r="K33" s="1256"/>
      <c r="L33" s="1256"/>
      <c r="M33" s="1256"/>
      <c r="N33" s="10"/>
    </row>
  </sheetData>
  <sheetProtection insertRows="0" deleteRows="0"/>
  <mergeCells count="24">
    <mergeCell ref="A5:A8"/>
    <mergeCell ref="A19:A22"/>
    <mergeCell ref="J6:L6"/>
    <mergeCell ref="C6:C7"/>
    <mergeCell ref="C5:D5"/>
    <mergeCell ref="M20:M21"/>
    <mergeCell ref="D6:D7"/>
    <mergeCell ref="N6:N7"/>
    <mergeCell ref="B5:B7"/>
    <mergeCell ref="E5:L5"/>
    <mergeCell ref="E6:I6"/>
    <mergeCell ref="N20:N21"/>
    <mergeCell ref="M5:N5"/>
    <mergeCell ref="M6:M7"/>
    <mergeCell ref="C20:C21"/>
    <mergeCell ref="D20:D21"/>
    <mergeCell ref="A33:M33"/>
    <mergeCell ref="B19:B21"/>
    <mergeCell ref="C19:D19"/>
    <mergeCell ref="E19:L19"/>
    <mergeCell ref="M19:N19"/>
    <mergeCell ref="E20:I20"/>
    <mergeCell ref="J20:L20"/>
    <mergeCell ref="A32:M32"/>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 L9:N9"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M16" sqref="M16"/>
    </sheetView>
  </sheetViews>
  <sheetFormatPr defaultColWidth="9.28125" defaultRowHeight="15"/>
  <cols>
    <col min="1" max="1" width="3.57421875" style="15" customWidth="1"/>
    <col min="2" max="2" width="6.28125" style="15" customWidth="1"/>
    <col min="3" max="3" width="10.57421875" style="52" customWidth="1"/>
    <col min="4" max="5" width="12.28125" style="52" customWidth="1"/>
    <col min="6" max="6" width="6.28125" style="52" customWidth="1"/>
    <col min="7" max="7" width="8.421875" style="52" customWidth="1"/>
    <col min="8" max="11" width="9.7109375" style="52" customWidth="1"/>
    <col min="12" max="12" width="9.7109375" style="15" customWidth="1"/>
    <col min="13" max="16384" width="9.28125" style="15" customWidth="1"/>
  </cols>
  <sheetData>
    <row r="1" spans="1:13" ht="15.75">
      <c r="A1" s="11" t="s">
        <v>727</v>
      </c>
      <c r="B1" s="12"/>
      <c r="C1" s="51"/>
      <c r="D1" s="51"/>
      <c r="E1" s="51"/>
      <c r="F1" s="51"/>
      <c r="G1" s="51"/>
      <c r="H1" s="51"/>
      <c r="I1" s="51"/>
      <c r="J1" s="51"/>
      <c r="K1" s="51"/>
      <c r="L1" s="12"/>
      <c r="M1" s="12"/>
    </row>
    <row r="2" spans="1:13" ht="13.5" thickBot="1">
      <c r="A2" s="12"/>
      <c r="B2" s="12"/>
      <c r="C2" s="51"/>
      <c r="D2" s="51"/>
      <c r="E2" s="51"/>
      <c r="F2" s="51"/>
      <c r="G2" s="51"/>
      <c r="H2" s="51"/>
      <c r="I2" s="51"/>
      <c r="J2" s="51"/>
      <c r="K2" s="51"/>
      <c r="M2" s="110" t="s">
        <v>359</v>
      </c>
    </row>
    <row r="3" spans="1:13" ht="15" customHeight="1">
      <c r="A3" s="1287" t="s">
        <v>339</v>
      </c>
      <c r="B3" s="1284" t="s">
        <v>344</v>
      </c>
      <c r="C3" s="1284"/>
      <c r="D3" s="1284"/>
      <c r="E3" s="1284"/>
      <c r="F3" s="1284"/>
      <c r="G3" s="1284"/>
      <c r="H3" s="1291" t="s">
        <v>723</v>
      </c>
      <c r="I3" s="1289" t="s">
        <v>346</v>
      </c>
      <c r="J3" s="1290"/>
      <c r="K3" s="187" t="s">
        <v>347</v>
      </c>
      <c r="L3" s="449" t="s">
        <v>345</v>
      </c>
      <c r="M3" s="1293" t="s">
        <v>729</v>
      </c>
    </row>
    <row r="4" spans="1:13" ht="48.75" customHeight="1">
      <c r="A4" s="1288"/>
      <c r="B4" s="1285"/>
      <c r="C4" s="1285"/>
      <c r="D4" s="1285"/>
      <c r="E4" s="1285"/>
      <c r="F4" s="1285"/>
      <c r="G4" s="1285"/>
      <c r="H4" s="1292"/>
      <c r="I4" s="123" t="s">
        <v>498</v>
      </c>
      <c r="J4" s="452" t="s">
        <v>728</v>
      </c>
      <c r="K4" s="188" t="s">
        <v>348</v>
      </c>
      <c r="L4" s="450" t="s">
        <v>499</v>
      </c>
      <c r="M4" s="1294"/>
    </row>
    <row r="5" spans="1:13" ht="15.75" customHeight="1">
      <c r="A5" s="386"/>
      <c r="B5" s="1286"/>
      <c r="C5" s="1286"/>
      <c r="D5" s="1286"/>
      <c r="E5" s="1286"/>
      <c r="F5" s="1286"/>
      <c r="G5" s="1286"/>
      <c r="H5" s="211" t="s">
        <v>413</v>
      </c>
      <c r="I5" s="124" t="s">
        <v>414</v>
      </c>
      <c r="J5" s="124" t="s">
        <v>415</v>
      </c>
      <c r="K5" s="124" t="s">
        <v>416</v>
      </c>
      <c r="L5" s="451" t="s">
        <v>500</v>
      </c>
      <c r="M5" s="1294"/>
    </row>
    <row r="6" spans="1:13" ht="12.75">
      <c r="A6" s="387">
        <v>1</v>
      </c>
      <c r="B6" s="212" t="s">
        <v>501</v>
      </c>
      <c r="C6" s="125"/>
      <c r="D6" s="125"/>
      <c r="E6" s="125"/>
      <c r="F6" s="125"/>
      <c r="G6" s="215"/>
      <c r="H6" s="494">
        <f>SUM(H7:H11)+H14+H15</f>
        <v>117092</v>
      </c>
      <c r="I6" s="495">
        <f>SUM(I7:I11)+I14+I15</f>
        <v>104418</v>
      </c>
      <c r="J6" s="495">
        <f>SUM(J7:J11)+J14+J15</f>
        <v>204</v>
      </c>
      <c r="K6" s="495">
        <f>SUM(K7:K11)+K14+K15</f>
        <v>55778</v>
      </c>
      <c r="L6" s="496">
        <f>SUM(L7:L11)+L14+L15</f>
        <v>165732</v>
      </c>
      <c r="M6" s="1295"/>
    </row>
    <row r="7" spans="1:13" ht="12.75">
      <c r="A7" s="388">
        <f aca="true" t="shared" si="0" ref="A7:A15">A6+1</f>
        <v>2</v>
      </c>
      <c r="B7" s="219" t="s">
        <v>341</v>
      </c>
      <c r="C7" s="126" t="s">
        <v>349</v>
      </c>
      <c r="D7" s="127"/>
      <c r="E7" s="127"/>
      <c r="F7" s="127"/>
      <c r="G7" s="216"/>
      <c r="H7" s="497">
        <f>'11.a'!C3</f>
        <v>16</v>
      </c>
      <c r="I7" s="498">
        <f>'11.a'!C8</f>
        <v>0</v>
      </c>
      <c r="J7" s="498">
        <f>'11.a'!C4</f>
        <v>0</v>
      </c>
      <c r="K7" s="498">
        <f>'11.a'!C14</f>
        <v>0</v>
      </c>
      <c r="L7" s="499">
        <f aca="true" t="shared" si="1" ref="L7:L15">H7+I7-K7</f>
        <v>16</v>
      </c>
      <c r="M7" s="508">
        <v>0</v>
      </c>
    </row>
    <row r="8" spans="1:13" ht="12.75">
      <c r="A8" s="389">
        <f t="shared" si="0"/>
        <v>3</v>
      </c>
      <c r="B8" s="213"/>
      <c r="C8" s="128" t="s">
        <v>350</v>
      </c>
      <c r="D8" s="129"/>
      <c r="E8" s="129"/>
      <c r="F8" s="129"/>
      <c r="G8" s="217"/>
      <c r="H8" s="500">
        <f>'11.b'!C3</f>
        <v>38355</v>
      </c>
      <c r="I8" s="501">
        <f>'11.b'!C15</f>
        <v>73648</v>
      </c>
      <c r="J8" s="502">
        <f>'11.b'!C5</f>
        <v>204</v>
      </c>
      <c r="K8" s="501">
        <f>'11.b'!C26</f>
        <v>19363</v>
      </c>
      <c r="L8" s="503">
        <f t="shared" si="1"/>
        <v>92640</v>
      </c>
      <c r="M8" s="509">
        <v>0</v>
      </c>
    </row>
    <row r="9" spans="1:13" ht="12.75">
      <c r="A9" s="389">
        <f t="shared" si="0"/>
        <v>4</v>
      </c>
      <c r="B9" s="213"/>
      <c r="C9" s="128" t="s">
        <v>351</v>
      </c>
      <c r="D9" s="129"/>
      <c r="E9" s="129"/>
      <c r="F9" s="129"/>
      <c r="G9" s="217"/>
      <c r="H9" s="500">
        <f>'11.c'!C3</f>
        <v>31448</v>
      </c>
      <c r="I9" s="501">
        <f>'11.c'!C7</f>
        <v>10589</v>
      </c>
      <c r="J9" s="504">
        <v>0</v>
      </c>
      <c r="K9" s="501">
        <f>'11.c'!C8</f>
        <v>12463</v>
      </c>
      <c r="L9" s="503">
        <f t="shared" si="1"/>
        <v>29574</v>
      </c>
      <c r="M9" s="509">
        <v>0</v>
      </c>
    </row>
    <row r="10" spans="1:13" ht="12.75">
      <c r="A10" s="389">
        <f t="shared" si="0"/>
        <v>5</v>
      </c>
      <c r="B10" s="213"/>
      <c r="C10" s="128" t="s">
        <v>352</v>
      </c>
      <c r="D10" s="129"/>
      <c r="E10" s="129"/>
      <c r="F10" s="129"/>
      <c r="G10" s="217"/>
      <c r="H10" s="500">
        <f>'11.d'!C3</f>
        <v>12</v>
      </c>
      <c r="I10" s="501">
        <f>'11.d'!C9</f>
        <v>0</v>
      </c>
      <c r="J10" s="498">
        <f>'11.d'!C4</f>
        <v>0</v>
      </c>
      <c r="K10" s="501">
        <f>'11.d'!C15</f>
        <v>0</v>
      </c>
      <c r="L10" s="503">
        <f t="shared" si="1"/>
        <v>12</v>
      </c>
      <c r="M10" s="510">
        <v>0</v>
      </c>
    </row>
    <row r="11" spans="1:13" ht="12.75">
      <c r="A11" s="389">
        <f t="shared" si="0"/>
        <v>6</v>
      </c>
      <c r="B11" s="213"/>
      <c r="C11" s="128" t="s">
        <v>353</v>
      </c>
      <c r="D11" s="129"/>
      <c r="E11" s="129"/>
      <c r="F11" s="129"/>
      <c r="G11" s="217"/>
      <c r="H11" s="500">
        <f>'11.e'!F8</f>
        <v>647</v>
      </c>
      <c r="I11" s="501">
        <f>'11.e'!F13</f>
        <v>3872</v>
      </c>
      <c r="J11" s="504">
        <v>0</v>
      </c>
      <c r="K11" s="501">
        <f>'11.e'!F18</f>
        <v>674</v>
      </c>
      <c r="L11" s="503">
        <f t="shared" si="1"/>
        <v>3845</v>
      </c>
      <c r="M11" s="510">
        <v>0</v>
      </c>
    </row>
    <row r="12" spans="1:13" ht="12.75">
      <c r="A12" s="389" t="s">
        <v>502</v>
      </c>
      <c r="B12" s="213"/>
      <c r="C12" s="128" t="s">
        <v>356</v>
      </c>
      <c r="D12" s="129" t="s">
        <v>357</v>
      </c>
      <c r="E12" s="129"/>
      <c r="F12" s="129"/>
      <c r="G12" s="217"/>
      <c r="H12" s="500">
        <f>'11.e'!F6</f>
        <v>381</v>
      </c>
      <c r="I12" s="501">
        <f>'11.e'!F11</f>
        <v>22</v>
      </c>
      <c r="J12" s="504">
        <v>0</v>
      </c>
      <c r="K12" s="501">
        <f>'11.e'!F16</f>
        <v>381</v>
      </c>
      <c r="L12" s="503">
        <f t="shared" si="1"/>
        <v>22</v>
      </c>
      <c r="M12" s="510">
        <v>0</v>
      </c>
    </row>
    <row r="13" spans="1:13" ht="12.75">
      <c r="A13" s="389" t="s">
        <v>503</v>
      </c>
      <c r="B13" s="213"/>
      <c r="C13" s="128"/>
      <c r="D13" s="129" t="s">
        <v>358</v>
      </c>
      <c r="E13" s="129"/>
      <c r="F13" s="129"/>
      <c r="G13" s="217"/>
      <c r="H13" s="500">
        <f>'11.e'!F7</f>
        <v>0</v>
      </c>
      <c r="I13" s="501">
        <f>'11.e'!F12</f>
        <v>0</v>
      </c>
      <c r="J13" s="504">
        <v>0</v>
      </c>
      <c r="K13" s="501">
        <f>'11.e'!F17</f>
        <v>0</v>
      </c>
      <c r="L13" s="503">
        <f t="shared" si="1"/>
        <v>0</v>
      </c>
      <c r="M13" s="510">
        <v>0</v>
      </c>
    </row>
    <row r="14" spans="1:13" ht="12.75">
      <c r="A14" s="389">
        <f>A11+1</f>
        <v>7</v>
      </c>
      <c r="B14" s="213"/>
      <c r="C14" s="128" t="s">
        <v>354</v>
      </c>
      <c r="D14" s="129"/>
      <c r="E14" s="129"/>
      <c r="F14" s="129"/>
      <c r="G14" s="217"/>
      <c r="H14" s="500">
        <f>'11.f'!C3</f>
        <v>4454</v>
      </c>
      <c r="I14" s="501">
        <f>'11.f'!C4</f>
        <v>2536</v>
      </c>
      <c r="J14" s="504">
        <v>0</v>
      </c>
      <c r="K14" s="501">
        <f>'11.f'!C7</f>
        <v>2112</v>
      </c>
      <c r="L14" s="503">
        <f t="shared" si="1"/>
        <v>4878</v>
      </c>
      <c r="M14" s="510">
        <v>0</v>
      </c>
    </row>
    <row r="15" spans="1:13" ht="13.5" thickBot="1">
      <c r="A15" s="390">
        <f t="shared" si="0"/>
        <v>8</v>
      </c>
      <c r="B15" s="214"/>
      <c r="C15" s="130" t="s">
        <v>355</v>
      </c>
      <c r="D15" s="131"/>
      <c r="E15" s="131"/>
      <c r="F15" s="131"/>
      <c r="G15" s="218"/>
      <c r="H15" s="505">
        <f>'11.g'!C3</f>
        <v>42160</v>
      </c>
      <c r="I15" s="506">
        <f>'11.g'!C10</f>
        <v>13773</v>
      </c>
      <c r="J15" s="506">
        <f>'11.g'!C5</f>
        <v>0</v>
      </c>
      <c r="K15" s="506">
        <f>'11.g'!C16</f>
        <v>21166</v>
      </c>
      <c r="L15" s="507">
        <f t="shared" si="1"/>
        <v>34767</v>
      </c>
      <c r="M15" s="511">
        <v>0</v>
      </c>
    </row>
    <row r="17" ht="12.75">
      <c r="A17" s="15" t="s">
        <v>481</v>
      </c>
    </row>
    <row r="18" ht="12.75">
      <c r="A18" s="17" t="s">
        <v>737</v>
      </c>
    </row>
    <row r="19" spans="1:10" ht="12.75">
      <c r="A19" s="178" t="s">
        <v>738</v>
      </c>
      <c r="B19" s="175"/>
      <c r="C19" s="176"/>
      <c r="D19" s="176"/>
      <c r="E19" s="176"/>
      <c r="F19" s="177"/>
      <c r="G19" s="176"/>
      <c r="H19" s="176"/>
      <c r="I19" s="132"/>
      <c r="J19" s="132"/>
    </row>
    <row r="20" spans="1:10" ht="12.75">
      <c r="A20" s="26"/>
      <c r="B20" s="132"/>
      <c r="C20" s="132"/>
      <c r="D20" s="132"/>
      <c r="E20" s="132"/>
      <c r="F20" s="132"/>
      <c r="G20" s="132"/>
      <c r="H20" s="132"/>
      <c r="I20" s="132"/>
      <c r="J20" s="132"/>
    </row>
    <row r="21" spans="1:10" ht="12.75">
      <c r="A21" s="41" t="s">
        <v>517</v>
      </c>
      <c r="B21" s="414"/>
      <c r="C21" s="414"/>
      <c r="D21" s="132"/>
      <c r="E21" s="132"/>
      <c r="F21" s="26"/>
      <c r="G21" s="132"/>
      <c r="H21" s="132"/>
      <c r="I21" s="132"/>
      <c r="J21" s="132"/>
    </row>
    <row r="22" spans="1:10" ht="12.75">
      <c r="A22" s="15" t="s">
        <v>923</v>
      </c>
      <c r="B22" s="26"/>
      <c r="C22" s="26"/>
      <c r="D22" s="132"/>
      <c r="E22" s="132"/>
      <c r="F22" s="26"/>
      <c r="G22" s="132"/>
      <c r="H22" s="132"/>
      <c r="I22" s="132"/>
      <c r="J22" s="132"/>
    </row>
    <row r="23" spans="1:10" ht="12.75">
      <c r="A23" s="15" t="s">
        <v>924</v>
      </c>
      <c r="B23" s="26"/>
      <c r="C23" s="132"/>
      <c r="D23" s="132"/>
      <c r="E23" s="132"/>
      <c r="F23" s="132"/>
      <c r="G23" s="132"/>
      <c r="H23" s="132"/>
      <c r="I23" s="132"/>
      <c r="J23" s="132"/>
    </row>
    <row r="26" spans="1:12" ht="12.75">
      <c r="A26" s="101"/>
      <c r="B26" s="101"/>
      <c r="C26" s="112"/>
      <c r="D26" s="112"/>
      <c r="E26" s="112"/>
      <c r="F26" s="112"/>
      <c r="G26" s="112"/>
      <c r="H26" s="112"/>
      <c r="I26" s="112"/>
      <c r="J26" s="112"/>
      <c r="K26" s="112"/>
      <c r="L26" s="101"/>
    </row>
    <row r="27" spans="1:12" ht="12.75">
      <c r="A27" s="101"/>
      <c r="B27" s="101"/>
      <c r="C27" s="112"/>
      <c r="D27" s="112"/>
      <c r="E27" s="112"/>
      <c r="F27" s="112"/>
      <c r="G27" s="112"/>
      <c r="H27" s="112"/>
      <c r="I27" s="112"/>
      <c r="J27" s="112"/>
      <c r="K27" s="112"/>
      <c r="L27" s="101"/>
    </row>
    <row r="28" spans="1:12" ht="12.75">
      <c r="A28" s="101"/>
      <c r="B28" s="101"/>
      <c r="C28" s="112"/>
      <c r="D28" s="112"/>
      <c r="E28" s="112"/>
      <c r="F28" s="112"/>
      <c r="G28" s="112"/>
      <c r="H28" s="112"/>
      <c r="I28" s="112"/>
      <c r="J28" s="112"/>
      <c r="K28" s="112"/>
      <c r="L28" s="101"/>
    </row>
    <row r="29" spans="1:12" ht="12.75">
      <c r="A29" s="101"/>
      <c r="B29" s="101"/>
      <c r="C29" s="112"/>
      <c r="D29" s="112"/>
      <c r="E29" s="112"/>
      <c r="F29" s="112"/>
      <c r="G29" s="112"/>
      <c r="H29" s="112"/>
      <c r="I29" s="112"/>
      <c r="J29" s="112"/>
      <c r="K29" s="112"/>
      <c r="L29" s="101"/>
    </row>
    <row r="30" spans="1:12" ht="12.75">
      <c r="A30" s="101"/>
      <c r="B30" s="101"/>
      <c r="C30" s="112"/>
      <c r="D30" s="112"/>
      <c r="E30" s="112"/>
      <c r="F30" s="112"/>
      <c r="G30" s="112"/>
      <c r="H30" s="112"/>
      <c r="I30" s="112"/>
      <c r="J30" s="112"/>
      <c r="K30" s="112"/>
      <c r="L30" s="101"/>
    </row>
    <row r="31" spans="1:12" ht="12.75">
      <c r="A31" s="101"/>
      <c r="B31" s="101"/>
      <c r="C31" s="112"/>
      <c r="D31" s="112"/>
      <c r="E31" s="112"/>
      <c r="F31" s="112"/>
      <c r="G31" s="112"/>
      <c r="H31" s="112"/>
      <c r="I31" s="112"/>
      <c r="J31" s="112"/>
      <c r="K31" s="112"/>
      <c r="L31" s="101"/>
    </row>
    <row r="32" spans="1:12" ht="12.75">
      <c r="A32" s="101"/>
      <c r="B32" s="101"/>
      <c r="C32" s="112"/>
      <c r="D32" s="112"/>
      <c r="E32" s="112"/>
      <c r="F32" s="112"/>
      <c r="G32" s="112"/>
      <c r="H32" s="112"/>
      <c r="I32" s="112"/>
      <c r="J32" s="112"/>
      <c r="K32" s="112"/>
      <c r="L32" s="101"/>
    </row>
    <row r="33" spans="1:12" ht="12.75">
      <c r="A33" s="101"/>
      <c r="B33" s="101"/>
      <c r="C33" s="112"/>
      <c r="D33" s="112"/>
      <c r="E33" s="112"/>
      <c r="F33" s="112"/>
      <c r="G33" s="112"/>
      <c r="H33" s="112"/>
      <c r="I33" s="112"/>
      <c r="J33" s="112"/>
      <c r="K33" s="112"/>
      <c r="L33" s="101"/>
    </row>
    <row r="34" spans="1:12" ht="12.75">
      <c r="A34" s="101"/>
      <c r="B34" s="101"/>
      <c r="C34" s="112"/>
      <c r="D34" s="112"/>
      <c r="E34" s="112"/>
      <c r="F34" s="112"/>
      <c r="G34" s="112"/>
      <c r="H34" s="112"/>
      <c r="I34" s="112"/>
      <c r="J34" s="112"/>
      <c r="K34" s="112"/>
      <c r="L34" s="101"/>
    </row>
    <row r="35" spans="1:12" ht="12.75">
      <c r="A35" s="101"/>
      <c r="B35" s="101"/>
      <c r="C35" s="112"/>
      <c r="D35" s="112"/>
      <c r="E35" s="112"/>
      <c r="F35" s="112"/>
      <c r="G35" s="112"/>
      <c r="H35" s="112"/>
      <c r="I35" s="112"/>
      <c r="J35" s="112"/>
      <c r="K35" s="112"/>
      <c r="L35" s="101"/>
    </row>
    <row r="36" spans="1:12" ht="12.75">
      <c r="A36" s="101"/>
      <c r="B36" s="101"/>
      <c r="C36" s="112"/>
      <c r="D36" s="112"/>
      <c r="E36" s="112"/>
      <c r="F36" s="112"/>
      <c r="G36" s="112"/>
      <c r="H36" s="112"/>
      <c r="I36" s="112"/>
      <c r="J36" s="112"/>
      <c r="K36" s="112"/>
      <c r="L36" s="101"/>
    </row>
    <row r="37" spans="1:12" ht="12.75">
      <c r="A37" s="101"/>
      <c r="B37" s="101"/>
      <c r="C37" s="112"/>
      <c r="D37" s="112"/>
      <c r="E37" s="112"/>
      <c r="F37" s="112"/>
      <c r="G37" s="112"/>
      <c r="H37" s="112"/>
      <c r="I37" s="112"/>
      <c r="J37" s="112"/>
      <c r="K37" s="112"/>
      <c r="L37" s="101"/>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tabSelected="1" workbookViewId="0" topLeftCell="A1">
      <selection activeCell="C9" sqref="C9"/>
    </sheetView>
  </sheetViews>
  <sheetFormatPr defaultColWidth="9.28125" defaultRowHeight="15"/>
  <cols>
    <col min="1" max="1" width="14.421875" style="15" customWidth="1"/>
    <col min="2" max="2" width="30.28125" style="15" customWidth="1"/>
    <col min="3" max="3" width="16.28125" style="52" customWidth="1"/>
    <col min="4" max="16384" width="9.28125" style="15" customWidth="1"/>
  </cols>
  <sheetData>
    <row r="1" spans="1:4" ht="15.75">
      <c r="A1" s="43" t="s">
        <v>716</v>
      </c>
      <c r="B1" s="12"/>
      <c r="D1" s="12"/>
    </row>
    <row r="2" spans="1:4" ht="13.5" thickBot="1">
      <c r="A2" s="12"/>
      <c r="B2" s="12"/>
      <c r="C2" s="53" t="s">
        <v>359</v>
      </c>
      <c r="D2" s="12"/>
    </row>
    <row r="3" spans="1:3" ht="13.5" thickBot="1">
      <c r="A3" s="1299" t="s">
        <v>911</v>
      </c>
      <c r="B3" s="1300"/>
      <c r="C3" s="479">
        <v>16</v>
      </c>
    </row>
    <row r="4" spans="1:3" ht="12.75">
      <c r="A4" s="1296" t="s">
        <v>377</v>
      </c>
      <c r="B4" s="410" t="s">
        <v>725</v>
      </c>
      <c r="C4" s="456">
        <v>0</v>
      </c>
    </row>
    <row r="5" spans="1:3" ht="12.75">
      <c r="A5" s="1297"/>
      <c r="B5" s="411" t="s">
        <v>378</v>
      </c>
      <c r="C5" s="457">
        <v>0</v>
      </c>
    </row>
    <row r="6" spans="1:3" ht="12.75">
      <c r="A6" s="1297"/>
      <c r="B6" s="411" t="s">
        <v>379</v>
      </c>
      <c r="C6" s="457">
        <v>0</v>
      </c>
    </row>
    <row r="7" spans="1:3" ht="13.5" thickBot="1">
      <c r="A7" s="1297"/>
      <c r="B7" s="411" t="s">
        <v>380</v>
      </c>
      <c r="C7" s="457">
        <v>0</v>
      </c>
    </row>
    <row r="8" spans="1:3" ht="13.5" thickBot="1">
      <c r="A8" s="1298"/>
      <c r="B8" s="412" t="s">
        <v>360</v>
      </c>
      <c r="C8" s="458">
        <v>0</v>
      </c>
    </row>
    <row r="9" spans="1:3" ht="12.75">
      <c r="A9" s="1296" t="s">
        <v>381</v>
      </c>
      <c r="B9" s="410" t="s">
        <v>382</v>
      </c>
      <c r="C9" s="456">
        <v>0</v>
      </c>
    </row>
    <row r="10" spans="1:3" ht="12.75">
      <c r="A10" s="1297"/>
      <c r="B10" s="411" t="s">
        <v>383</v>
      </c>
      <c r="C10" s="457">
        <v>0</v>
      </c>
    </row>
    <row r="11" spans="1:3" ht="12.75">
      <c r="A11" s="1297"/>
      <c r="B11" s="411" t="s">
        <v>384</v>
      </c>
      <c r="C11" s="457">
        <v>0</v>
      </c>
    </row>
    <row r="12" spans="1:3" ht="12.75">
      <c r="A12" s="1297"/>
      <c r="B12" s="411" t="s">
        <v>385</v>
      </c>
      <c r="C12" s="457">
        <v>0</v>
      </c>
    </row>
    <row r="13" spans="1:3" ht="13.5" thickBot="1">
      <c r="A13" s="1297"/>
      <c r="B13" s="413" t="s">
        <v>539</v>
      </c>
      <c r="C13" s="459">
        <v>0</v>
      </c>
    </row>
    <row r="14" spans="1:3" ht="13.5" thickBot="1">
      <c r="A14" s="1298"/>
      <c r="B14" s="412" t="s">
        <v>360</v>
      </c>
      <c r="C14" s="458">
        <f>SUM(C9:C13)</f>
        <v>0</v>
      </c>
    </row>
    <row r="15" spans="1:3" ht="13.5" thickBot="1">
      <c r="A15" s="1301" t="s">
        <v>376</v>
      </c>
      <c r="B15" s="1302"/>
      <c r="C15" s="458">
        <f>C3+C8-C14</f>
        <v>16</v>
      </c>
    </row>
    <row r="16" spans="1:5" ht="12.75">
      <c r="A16" s="12"/>
      <c r="B16" s="12"/>
      <c r="C16" s="51"/>
      <c r="D16" s="12"/>
      <c r="E16" s="12"/>
    </row>
    <row r="17" spans="1:5" ht="12.75">
      <c r="A17" s="12" t="s">
        <v>505</v>
      </c>
      <c r="B17" s="12"/>
      <c r="C17" s="51"/>
      <c r="D17" s="12"/>
      <c r="E17" s="12"/>
    </row>
    <row r="18" spans="1:5" ht="12.75">
      <c r="A18" s="16" t="s">
        <v>739</v>
      </c>
      <c r="B18" s="12"/>
      <c r="C18" s="51"/>
      <c r="D18" s="12"/>
      <c r="E18" s="12"/>
    </row>
    <row r="19" spans="1:5" ht="12.75">
      <c r="A19" s="12"/>
      <c r="B19" s="12"/>
      <c r="C19" s="51"/>
      <c r="D19" s="12"/>
      <c r="E19" s="12"/>
    </row>
    <row r="20" spans="1:5" ht="12.75">
      <c r="A20" s="12"/>
      <c r="B20" s="12"/>
      <c r="C20" s="51"/>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C11" sqref="C11"/>
    </sheetView>
  </sheetViews>
  <sheetFormatPr defaultColWidth="9.28125" defaultRowHeight="15"/>
  <cols>
    <col min="1" max="1" width="10.57421875" style="31" customWidth="1"/>
    <col min="2" max="2" width="43.57421875" style="31" customWidth="1"/>
    <col min="3" max="3" width="17.00390625" style="58" customWidth="1"/>
    <col min="4" max="16384" width="9.28125" style="31" customWidth="1"/>
  </cols>
  <sheetData>
    <row r="1" spans="1:6" ht="13.5" customHeight="1">
      <c r="A1" s="54" t="s">
        <v>717</v>
      </c>
      <c r="B1" s="33"/>
      <c r="C1" s="31"/>
      <c r="D1" s="33"/>
      <c r="E1" s="33"/>
      <c r="F1" s="33"/>
    </row>
    <row r="2" spans="1:6" ht="13.5" customHeight="1" thickBot="1">
      <c r="A2" s="33"/>
      <c r="B2" s="33"/>
      <c r="C2" s="56" t="s">
        <v>359</v>
      </c>
      <c r="D2" s="33"/>
      <c r="E2" s="33"/>
      <c r="F2" s="33"/>
    </row>
    <row r="3" spans="1:3" ht="16.5" customHeight="1" thickBot="1">
      <c r="A3" s="1301" t="s">
        <v>375</v>
      </c>
      <c r="B3" s="1308"/>
      <c r="C3" s="57">
        <v>38355</v>
      </c>
    </row>
    <row r="4" spans="1:3" ht="12.75" customHeight="1">
      <c r="A4" s="1303" t="s">
        <v>377</v>
      </c>
      <c r="B4" s="399" t="s">
        <v>386</v>
      </c>
      <c r="C4" s="460">
        <v>3472</v>
      </c>
    </row>
    <row r="5" spans="1:3" ht="12.75" customHeight="1">
      <c r="A5" s="1304"/>
      <c r="B5" s="400" t="s">
        <v>726</v>
      </c>
      <c r="C5" s="484">
        <v>204</v>
      </c>
    </row>
    <row r="6" spans="1:3" ht="12.75" customHeight="1">
      <c r="A6" s="1304"/>
      <c r="B6" s="401" t="s">
        <v>682</v>
      </c>
      <c r="C6" s="484">
        <v>0</v>
      </c>
    </row>
    <row r="7" spans="1:3" ht="12.75" customHeight="1">
      <c r="A7" s="1304"/>
      <c r="B7" s="400" t="s">
        <v>387</v>
      </c>
      <c r="C7" s="484">
        <v>0</v>
      </c>
    </row>
    <row r="8" spans="1:3" ht="12.75" customHeight="1">
      <c r="A8" s="1304"/>
      <c r="B8" s="400" t="s">
        <v>388</v>
      </c>
      <c r="C8" s="485">
        <v>0</v>
      </c>
    </row>
    <row r="9" spans="1:3" ht="12.75" customHeight="1">
      <c r="A9" s="1304"/>
      <c r="B9" s="400" t="s">
        <v>975</v>
      </c>
      <c r="C9" s="485">
        <v>37602</v>
      </c>
    </row>
    <row r="10" spans="1:3" ht="12.75" customHeight="1">
      <c r="A10" s="1304"/>
      <c r="B10" s="400" t="s">
        <v>978</v>
      </c>
      <c r="C10" s="484">
        <f>12370</f>
        <v>12370</v>
      </c>
    </row>
    <row r="11" spans="1:3" ht="12.75" customHeight="1">
      <c r="A11" s="1304"/>
      <c r="B11" s="402" t="s">
        <v>389</v>
      </c>
      <c r="C11" s="486">
        <v>20000</v>
      </c>
    </row>
    <row r="12" spans="1:3" ht="12.75" customHeight="1">
      <c r="A12" s="1304"/>
      <c r="B12" s="400" t="s">
        <v>390</v>
      </c>
      <c r="C12" s="484">
        <v>0</v>
      </c>
    </row>
    <row r="13" spans="1:3" ht="12.75" customHeight="1">
      <c r="A13" s="1304"/>
      <c r="B13" s="403" t="s">
        <v>391</v>
      </c>
      <c r="C13" s="484">
        <v>20000</v>
      </c>
    </row>
    <row r="14" spans="1:3" ht="12.75" customHeight="1" thickBot="1">
      <c r="A14" s="1304"/>
      <c r="B14" s="400" t="s">
        <v>392</v>
      </c>
      <c r="C14" s="487">
        <v>0</v>
      </c>
    </row>
    <row r="15" spans="1:3" s="32" customFormat="1" ht="15.75" customHeight="1" thickBot="1">
      <c r="A15" s="1305"/>
      <c r="B15" s="404" t="s">
        <v>361</v>
      </c>
      <c r="C15" s="488">
        <f>C4+C5+C6+C7+C8+C9+C10+C11</f>
        <v>73648</v>
      </c>
    </row>
    <row r="16" spans="1:3" ht="12.75" customHeight="1">
      <c r="A16" s="1306" t="s">
        <v>381</v>
      </c>
      <c r="B16" s="405" t="s">
        <v>446</v>
      </c>
      <c r="C16" s="489">
        <f>SUM(C17:C20)</f>
        <v>19363</v>
      </c>
    </row>
    <row r="17" spans="1:3" ht="12.75" customHeight="1">
      <c r="A17" s="1306"/>
      <c r="B17" s="406" t="s">
        <v>526</v>
      </c>
      <c r="C17" s="490">
        <v>217</v>
      </c>
    </row>
    <row r="18" spans="1:3" ht="12.75" customHeight="1">
      <c r="A18" s="1306"/>
      <c r="B18" s="407" t="s">
        <v>393</v>
      </c>
      <c r="C18" s="491">
        <v>16306</v>
      </c>
    </row>
    <row r="19" spans="1:3" ht="12.75" customHeight="1">
      <c r="A19" s="1306"/>
      <c r="B19" s="407" t="s">
        <v>394</v>
      </c>
      <c r="C19" s="491">
        <v>0</v>
      </c>
    </row>
    <row r="20" spans="1:3" ht="12.75" customHeight="1">
      <c r="A20" s="1306"/>
      <c r="B20" s="407" t="s">
        <v>979</v>
      </c>
      <c r="C20" s="491">
        <v>2840</v>
      </c>
    </row>
    <row r="21" spans="1:3" ht="12.75" customHeight="1">
      <c r="A21" s="1306"/>
      <c r="B21" s="408" t="s">
        <v>683</v>
      </c>
      <c r="C21" s="492">
        <v>0</v>
      </c>
    </row>
    <row r="22" spans="1:3" ht="12.75" customHeight="1">
      <c r="A22" s="1306"/>
      <c r="B22" s="409" t="s">
        <v>395</v>
      </c>
      <c r="C22" s="493">
        <f>SUM(C23:C25)</f>
        <v>0</v>
      </c>
    </row>
    <row r="23" spans="1:3" ht="12.75" customHeight="1">
      <c r="A23" s="1306"/>
      <c r="B23" s="400" t="s">
        <v>396</v>
      </c>
      <c r="C23" s="484">
        <v>0</v>
      </c>
    </row>
    <row r="24" spans="1:3" ht="12.75" customHeight="1">
      <c r="A24" s="1306"/>
      <c r="B24" s="400" t="s">
        <v>397</v>
      </c>
      <c r="C24" s="484">
        <v>0</v>
      </c>
    </row>
    <row r="25" spans="1:3" ht="12.75" customHeight="1" thickBot="1">
      <c r="A25" s="1306"/>
      <c r="B25" s="400" t="s">
        <v>398</v>
      </c>
      <c r="C25" s="484">
        <v>0</v>
      </c>
    </row>
    <row r="26" spans="1:3" ht="13.5" thickBot="1">
      <c r="A26" s="1307"/>
      <c r="B26" s="404" t="s">
        <v>360</v>
      </c>
      <c r="C26" s="488">
        <f>C16+C21+C22</f>
        <v>19363</v>
      </c>
    </row>
    <row r="27" spans="1:3" ht="18.75" customHeight="1" thickBot="1">
      <c r="A27" s="1301" t="s">
        <v>376</v>
      </c>
      <c r="B27" s="1308"/>
      <c r="C27" s="488">
        <f>C3+C15-C26</f>
        <v>92640</v>
      </c>
    </row>
    <row r="28" spans="2:5" ht="12.75" customHeight="1">
      <c r="B28" s="33"/>
      <c r="C28" s="55"/>
      <c r="D28" s="33"/>
      <c r="E28" s="33"/>
    </row>
    <row r="29" spans="1:5" ht="12.75">
      <c r="A29" s="12" t="s">
        <v>505</v>
      </c>
      <c r="B29" s="33"/>
      <c r="C29" s="55"/>
      <c r="D29" s="33"/>
      <c r="E29" s="33"/>
    </row>
    <row r="30" ht="12.75">
      <c r="A30" s="16" t="s">
        <v>724</v>
      </c>
    </row>
  </sheetData>
  <sheetProtection insertRows="0" deleteRows="0"/>
  <mergeCells count="4">
    <mergeCell ref="A4:A15"/>
    <mergeCell ref="A16:A26"/>
    <mergeCell ref="A3:B3"/>
    <mergeCell ref="A27:B27"/>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C9" sqref="C9"/>
    </sheetView>
  </sheetViews>
  <sheetFormatPr defaultColWidth="9.28125" defaultRowHeight="15"/>
  <cols>
    <col min="1" max="1" width="13.28125" style="15" customWidth="1"/>
    <col min="2" max="2" width="54.7109375" style="15" customWidth="1"/>
    <col min="3" max="3" width="14.28125" style="52" customWidth="1"/>
    <col min="4" max="4" width="56.421875" style="15" customWidth="1"/>
    <col min="5" max="5" width="9.28125" style="15" customWidth="1"/>
    <col min="6" max="6" width="17.57421875" style="15" customWidth="1"/>
    <col min="7" max="16384" width="9.28125" style="15" customWidth="1"/>
  </cols>
  <sheetData>
    <row r="1" spans="1:4" ht="15.75">
      <c r="A1" s="11" t="s">
        <v>718</v>
      </c>
      <c r="B1" s="12"/>
      <c r="C1" s="15"/>
      <c r="D1" s="12"/>
    </row>
    <row r="2" spans="1:4" ht="13.5" thickBot="1">
      <c r="A2" s="12"/>
      <c r="B2" s="12"/>
      <c r="C2" s="72" t="s">
        <v>359</v>
      </c>
      <c r="D2" s="12"/>
    </row>
    <row r="3" spans="1:3" ht="13.5" thickBot="1">
      <c r="A3" s="1301" t="s">
        <v>375</v>
      </c>
      <c r="B3" s="1302"/>
      <c r="C3" s="479">
        <v>31448</v>
      </c>
    </row>
    <row r="4" spans="1:7" ht="12.75" customHeight="1">
      <c r="A4" s="1309" t="s">
        <v>377</v>
      </c>
      <c r="B4" s="393" t="s">
        <v>540</v>
      </c>
      <c r="C4" s="858">
        <v>10589</v>
      </c>
      <c r="D4" s="146"/>
      <c r="E4" s="147"/>
      <c r="F4" s="148"/>
      <c r="G4" s="147"/>
    </row>
    <row r="5" spans="1:7" ht="12.75" customHeight="1">
      <c r="A5" s="1310"/>
      <c r="B5" s="394" t="s">
        <v>399</v>
      </c>
      <c r="C5" s="858">
        <v>0</v>
      </c>
      <c r="D5" s="146"/>
      <c r="E5" s="147"/>
      <c r="F5" s="148"/>
      <c r="G5" s="147"/>
    </row>
    <row r="6" spans="1:7" ht="12.75" customHeight="1" thickBot="1">
      <c r="A6" s="1311"/>
      <c r="B6" s="395" t="s">
        <v>541</v>
      </c>
      <c r="C6" s="859">
        <v>0</v>
      </c>
      <c r="D6" s="146"/>
      <c r="E6" s="147"/>
      <c r="F6" s="148"/>
      <c r="G6" s="147"/>
    </row>
    <row r="7" spans="1:7" ht="16.5" customHeight="1" thickBot="1">
      <c r="A7" s="1312"/>
      <c r="B7" s="396" t="s">
        <v>360</v>
      </c>
      <c r="C7" s="482">
        <f>SUM(C4:C6)</f>
        <v>10589</v>
      </c>
      <c r="D7" s="146"/>
      <c r="E7" s="147"/>
      <c r="F7" s="148"/>
      <c r="G7" s="147"/>
    </row>
    <row r="8" spans="1:7" ht="16.5" customHeight="1" thickBot="1">
      <c r="A8" s="397" t="s">
        <v>381</v>
      </c>
      <c r="B8" s="398" t="s">
        <v>360</v>
      </c>
      <c r="C8" s="483">
        <v>12463</v>
      </c>
      <c r="D8" s="146"/>
      <c r="E8" s="147"/>
      <c r="F8" s="148"/>
      <c r="G8" s="147"/>
    </row>
    <row r="9" spans="1:7" ht="16.5" customHeight="1" thickBot="1">
      <c r="A9" s="1313" t="s">
        <v>400</v>
      </c>
      <c r="B9" s="1314"/>
      <c r="C9" s="458">
        <v>29574</v>
      </c>
      <c r="D9" s="146"/>
      <c r="E9" s="147"/>
      <c r="F9" s="148"/>
      <c r="G9" s="147"/>
    </row>
    <row r="10" spans="1:7" ht="15" customHeight="1">
      <c r="A10" s="63"/>
      <c r="B10" s="78"/>
      <c r="C10" s="149"/>
      <c r="D10" s="146"/>
      <c r="E10" s="147"/>
      <c r="F10" s="148"/>
      <c r="G10" s="147"/>
    </row>
    <row r="11" spans="1:8" ht="12.75">
      <c r="A11" s="12" t="s">
        <v>481</v>
      </c>
      <c r="B11" s="150"/>
      <c r="C11" s="151"/>
      <c r="D11" s="150"/>
      <c r="E11" s="152"/>
      <c r="F11" s="146"/>
      <c r="G11" s="146"/>
      <c r="H11" s="146"/>
    </row>
    <row r="12" spans="1:8" ht="12.75">
      <c r="A12" s="166" t="s">
        <v>944</v>
      </c>
      <c r="B12" s="165"/>
      <c r="C12" s="153"/>
      <c r="D12" s="150"/>
      <c r="E12" s="152"/>
      <c r="F12" s="146"/>
      <c r="G12" s="146"/>
      <c r="H12" s="146"/>
    </row>
    <row r="13" spans="1:8" ht="12.75">
      <c r="A13" s="16" t="s">
        <v>740</v>
      </c>
      <c r="B13" s="80"/>
      <c r="C13" s="154"/>
      <c r="D13" s="80"/>
      <c r="E13" s="101"/>
      <c r="F13" s="101"/>
      <c r="G13" s="101"/>
      <c r="H13" s="101"/>
    </row>
    <row r="14" spans="1:8" ht="12.75">
      <c r="A14" s="111"/>
      <c r="B14" s="111"/>
      <c r="C14" s="155"/>
      <c r="D14" s="156"/>
      <c r="E14" s="157"/>
      <c r="F14" s="157"/>
      <c r="G14" s="157"/>
      <c r="H14" s="158"/>
    </row>
    <row r="15" spans="1:8" ht="12.75">
      <c r="A15" s="111"/>
      <c r="B15" s="111"/>
      <c r="C15" s="159"/>
      <c r="D15" s="111"/>
      <c r="E15" s="158"/>
      <c r="F15" s="158"/>
      <c r="G15" s="157"/>
      <c r="H15" s="158"/>
    </row>
    <row r="16" spans="1:8" ht="12.75">
      <c r="A16" s="160"/>
      <c r="B16" s="160"/>
      <c r="C16" s="161"/>
      <c r="D16" s="158"/>
      <c r="E16" s="158"/>
      <c r="F16" s="158"/>
      <c r="G16" s="158"/>
      <c r="H16" s="158"/>
    </row>
    <row r="17" spans="1:8" ht="12.75">
      <c r="A17" s="162"/>
      <c r="B17" s="162"/>
      <c r="C17" s="163"/>
      <c r="D17" s="162"/>
      <c r="E17" s="162"/>
      <c r="F17" s="162"/>
      <c r="G17" s="162"/>
      <c r="H17" s="162"/>
    </row>
    <row r="18" spans="1:8" ht="12.75">
      <c r="A18" s="162"/>
      <c r="B18" s="162"/>
      <c r="C18" s="163"/>
      <c r="D18" s="162"/>
      <c r="E18" s="162"/>
      <c r="F18" s="162"/>
      <c r="G18" s="162"/>
      <c r="H18" s="162"/>
    </row>
    <row r="19" spans="1:8" ht="12.75">
      <c r="A19" s="101"/>
      <c r="B19" s="101"/>
      <c r="C19" s="112"/>
      <c r="D19" s="101"/>
      <c r="E19" s="101"/>
      <c r="F19" s="101"/>
      <c r="G19" s="101"/>
      <c r="H19" s="101"/>
    </row>
    <row r="20" spans="1:8" ht="12.75">
      <c r="A20" s="101"/>
      <c r="B20" s="101"/>
      <c r="C20" s="112"/>
      <c r="D20" s="101"/>
      <c r="E20" s="101"/>
      <c r="F20" s="101"/>
      <c r="G20" s="101"/>
      <c r="H20" s="101"/>
    </row>
    <row r="21" spans="1:8" ht="12.75">
      <c r="A21" s="101"/>
      <c r="B21" s="101"/>
      <c r="C21" s="112"/>
      <c r="D21" s="101"/>
      <c r="E21" s="101"/>
      <c r="F21" s="101"/>
      <c r="G21" s="101"/>
      <c r="H21" s="101"/>
    </row>
    <row r="22" spans="1:8" ht="12.75">
      <c r="A22" s="101"/>
      <c r="B22" s="101"/>
      <c r="C22" s="112"/>
      <c r="D22" s="101"/>
      <c r="E22" s="101"/>
      <c r="F22" s="101"/>
      <c r="G22" s="101"/>
      <c r="H22" s="101"/>
    </row>
    <row r="23" spans="1:8" ht="12.75">
      <c r="A23" s="101"/>
      <c r="B23" s="101"/>
      <c r="C23" s="112"/>
      <c r="D23" s="101"/>
      <c r="E23" s="101"/>
      <c r="F23" s="101"/>
      <c r="G23" s="101"/>
      <c r="H23" s="101"/>
    </row>
    <row r="24" spans="1:8" ht="12.75">
      <c r="A24" s="101"/>
      <c r="B24" s="101"/>
      <c r="C24" s="112"/>
      <c r="D24" s="101"/>
      <c r="E24" s="101"/>
      <c r="F24" s="101"/>
      <c r="G24" s="101"/>
      <c r="H24" s="101"/>
    </row>
    <row r="25" spans="1:8" ht="12.75">
      <c r="A25" s="101"/>
      <c r="B25" s="101"/>
      <c r="C25" s="112"/>
      <c r="D25" s="101"/>
      <c r="E25" s="101"/>
      <c r="F25" s="101"/>
      <c r="G25" s="101"/>
      <c r="H25" s="101"/>
    </row>
    <row r="26" spans="1:8" ht="12.75">
      <c r="A26" s="101"/>
      <c r="B26" s="101"/>
      <c r="C26" s="112"/>
      <c r="D26" s="101"/>
      <c r="E26" s="101"/>
      <c r="F26" s="101"/>
      <c r="G26" s="101"/>
      <c r="H26" s="101"/>
    </row>
    <row r="27" spans="1:8" ht="12.75">
      <c r="A27" s="101"/>
      <c r="B27" s="101"/>
      <c r="C27" s="112"/>
      <c r="D27" s="101"/>
      <c r="E27" s="101"/>
      <c r="F27" s="101"/>
      <c r="G27" s="101"/>
      <c r="H27" s="101"/>
    </row>
    <row r="28" spans="1:8" ht="12.75">
      <c r="A28" s="101"/>
      <c r="B28" s="101"/>
      <c r="C28" s="112"/>
      <c r="D28" s="101"/>
      <c r="E28" s="101"/>
      <c r="F28" s="101"/>
      <c r="G28" s="101"/>
      <c r="H28" s="101"/>
    </row>
    <row r="29" spans="1:8" ht="12.75">
      <c r="A29" s="101"/>
      <c r="B29" s="101"/>
      <c r="C29" s="112"/>
      <c r="D29" s="101"/>
      <c r="E29" s="101"/>
      <c r="F29" s="101"/>
      <c r="G29" s="101"/>
      <c r="H29" s="101"/>
    </row>
    <row r="30" spans="1:8" ht="12.75">
      <c r="A30" s="101"/>
      <c r="B30" s="101"/>
      <c r="C30" s="112"/>
      <c r="D30" s="101"/>
      <c r="E30" s="101"/>
      <c r="F30" s="101"/>
      <c r="G30" s="101"/>
      <c r="H30" s="101"/>
    </row>
    <row r="31" spans="1:8" ht="12.75">
      <c r="A31" s="101"/>
      <c r="B31" s="101"/>
      <c r="C31" s="112"/>
      <c r="D31" s="101"/>
      <c r="E31" s="101"/>
      <c r="F31" s="101"/>
      <c r="G31" s="101"/>
      <c r="H31" s="101"/>
    </row>
    <row r="32" spans="1:8" ht="12.75">
      <c r="A32" s="101"/>
      <c r="B32" s="101"/>
      <c r="C32" s="112"/>
      <c r="D32" s="101"/>
      <c r="E32" s="101"/>
      <c r="F32" s="101"/>
      <c r="G32" s="101"/>
      <c r="H32" s="101"/>
    </row>
    <row r="33" spans="1:8" ht="12.75">
      <c r="A33" s="101"/>
      <c r="B33" s="101"/>
      <c r="C33" s="112"/>
      <c r="D33" s="101"/>
      <c r="E33" s="101"/>
      <c r="F33" s="101"/>
      <c r="G33" s="101"/>
      <c r="H33" s="101"/>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C15" sqref="C15"/>
    </sheetView>
  </sheetViews>
  <sheetFormatPr defaultColWidth="9.28125" defaultRowHeight="15"/>
  <cols>
    <col min="1" max="1" width="15.57421875" style="31" customWidth="1"/>
    <col min="2" max="2" width="32.00390625" style="31" customWidth="1"/>
    <col min="3" max="3" width="17.7109375" style="58" customWidth="1"/>
    <col min="4" max="16384" width="9.28125" style="31" customWidth="1"/>
  </cols>
  <sheetData>
    <row r="1" spans="1:5" ht="13.5" customHeight="1">
      <c r="A1" s="47" t="s">
        <v>719</v>
      </c>
      <c r="B1" s="33"/>
      <c r="D1" s="33"/>
      <c r="E1" s="33"/>
    </row>
    <row r="2" spans="1:5" ht="13.5" thickBot="1">
      <c r="A2" s="33"/>
      <c r="B2" s="33"/>
      <c r="C2" s="59" t="s">
        <v>359</v>
      </c>
      <c r="D2" s="33"/>
      <c r="E2" s="33"/>
    </row>
    <row r="3" spans="1:5" ht="13.5" thickBot="1">
      <c r="A3" s="1301" t="s">
        <v>375</v>
      </c>
      <c r="B3" s="1302"/>
      <c r="C3" s="479">
        <v>12</v>
      </c>
      <c r="D3" s="33"/>
      <c r="E3" s="33"/>
    </row>
    <row r="4" spans="1:5" ht="12.75">
      <c r="A4" s="1296" t="s">
        <v>377</v>
      </c>
      <c r="B4" s="410" t="s">
        <v>725</v>
      </c>
      <c r="C4" s="456">
        <v>0</v>
      </c>
      <c r="D4" s="33"/>
      <c r="E4" s="33"/>
    </row>
    <row r="5" spans="1:5" ht="12.75">
      <c r="A5" s="1297"/>
      <c r="B5" s="411" t="s">
        <v>401</v>
      </c>
      <c r="C5" s="457">
        <v>0</v>
      </c>
      <c r="D5" s="33"/>
      <c r="E5" s="33"/>
    </row>
    <row r="6" spans="1:5" ht="12.75">
      <c r="A6" s="1297"/>
      <c r="B6" s="411" t="s">
        <v>378</v>
      </c>
      <c r="C6" s="457">
        <v>0</v>
      </c>
      <c r="D6" s="33"/>
      <c r="E6" s="33"/>
    </row>
    <row r="7" spans="1:5" ht="12.75">
      <c r="A7" s="1297"/>
      <c r="B7" s="415" t="s">
        <v>380</v>
      </c>
      <c r="C7" s="459">
        <v>0</v>
      </c>
      <c r="D7" s="33"/>
      <c r="E7" s="33"/>
    </row>
    <row r="8" spans="1:5" ht="13.5" thickBot="1">
      <c r="A8" s="1297"/>
      <c r="B8" s="415" t="s">
        <v>538</v>
      </c>
      <c r="C8" s="459">
        <v>0</v>
      </c>
      <c r="D8" s="33"/>
      <c r="E8" s="33"/>
    </row>
    <row r="9" spans="1:5" ht="13.5" thickBot="1">
      <c r="A9" s="1298"/>
      <c r="B9" s="412" t="s">
        <v>360</v>
      </c>
      <c r="C9" s="480">
        <f>SUM(C4:C8)</f>
        <v>0</v>
      </c>
      <c r="D9" s="33"/>
      <c r="E9" s="33"/>
    </row>
    <row r="10" spans="1:5" ht="12.75">
      <c r="A10" s="1315" t="s">
        <v>381</v>
      </c>
      <c r="B10" s="410" t="s">
        <v>402</v>
      </c>
      <c r="C10" s="481">
        <v>0</v>
      </c>
      <c r="D10" s="33"/>
      <c r="E10" s="33"/>
    </row>
    <row r="11" spans="1:5" ht="12.75">
      <c r="A11" s="1297"/>
      <c r="B11" s="411" t="s">
        <v>403</v>
      </c>
      <c r="C11" s="457">
        <v>0</v>
      </c>
      <c r="D11" s="33"/>
      <c r="E11" s="33"/>
    </row>
    <row r="12" spans="1:5" ht="12.75">
      <c r="A12" s="1297"/>
      <c r="B12" s="411" t="s">
        <v>383</v>
      </c>
      <c r="C12" s="457">
        <v>0</v>
      </c>
      <c r="D12" s="33"/>
      <c r="E12" s="33"/>
    </row>
    <row r="13" spans="1:5" ht="12.75">
      <c r="A13" s="1297"/>
      <c r="B13" s="411" t="s">
        <v>385</v>
      </c>
      <c r="C13" s="457">
        <v>0</v>
      </c>
      <c r="D13" s="33"/>
      <c r="E13" s="33"/>
    </row>
    <row r="14" spans="1:5" ht="13.5" thickBot="1">
      <c r="A14" s="1297"/>
      <c r="B14" s="411" t="s">
        <v>539</v>
      </c>
      <c r="C14" s="457">
        <v>0</v>
      </c>
      <c r="D14" s="33"/>
      <c r="E14" s="33"/>
    </row>
    <row r="15" spans="1:5" ht="13.5" thickBot="1">
      <c r="A15" s="1298"/>
      <c r="B15" s="412" t="s">
        <v>360</v>
      </c>
      <c r="C15" s="480">
        <f>SUM(C10:C14)</f>
        <v>0</v>
      </c>
      <c r="D15" s="33"/>
      <c r="E15" s="33"/>
    </row>
    <row r="16" spans="1:5" ht="13.5" thickBot="1">
      <c r="A16" s="1301" t="s">
        <v>376</v>
      </c>
      <c r="B16" s="1302"/>
      <c r="C16" s="480">
        <f>C3+C9-C15</f>
        <v>12</v>
      </c>
      <c r="D16" s="33"/>
      <c r="E16" s="33"/>
    </row>
    <row r="17" spans="1:5" ht="12.75">
      <c r="A17" s="33"/>
      <c r="B17" s="30"/>
      <c r="C17" s="55"/>
      <c r="D17" s="33"/>
      <c r="E17" s="33"/>
    </row>
    <row r="18" spans="1:5" ht="12.75">
      <c r="A18" s="12" t="s">
        <v>505</v>
      </c>
      <c r="B18" s="33"/>
      <c r="C18" s="55"/>
      <c r="D18" s="33"/>
      <c r="E18" s="33"/>
    </row>
    <row r="19" spans="1:5" ht="12.75">
      <c r="A19" s="16" t="s">
        <v>724</v>
      </c>
      <c r="B19" s="33"/>
      <c r="C19" s="55"/>
      <c r="D19" s="33"/>
      <c r="E19" s="33"/>
    </row>
    <row r="20" spans="1:5" ht="12.75">
      <c r="A20" s="33"/>
      <c r="B20" s="33"/>
      <c r="C20" s="55"/>
      <c r="D20" s="33"/>
      <c r="E20" s="33"/>
    </row>
    <row r="21" spans="1:5" ht="12.75">
      <c r="A21" s="33"/>
      <c r="B21" s="33"/>
      <c r="C21" s="55"/>
      <c r="D21" s="33"/>
      <c r="E21" s="33"/>
    </row>
    <row r="22" spans="1:5" ht="12.75">
      <c r="A22" s="33"/>
      <c r="B22" s="33"/>
      <c r="C22" s="55"/>
      <c r="D22" s="33"/>
      <c r="E22" s="33"/>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pane ySplit="5" topLeftCell="A30" activePane="bottomLeft" state="frozen"/>
      <selection pane="topLeft" activeCell="F131" sqref="F131"/>
      <selection pane="bottomLeft" activeCell="D69" sqref="D69:E69"/>
    </sheetView>
  </sheetViews>
  <sheetFormatPr defaultColWidth="9.28125" defaultRowHeight="15"/>
  <cols>
    <col min="1" max="1" width="60.421875" style="745" customWidth="1"/>
    <col min="2" max="2" width="16.28125" style="798" customWidth="1"/>
    <col min="3" max="3" width="9.28125" style="798" customWidth="1"/>
    <col min="4" max="4" width="12.57421875" style="747" customWidth="1"/>
    <col min="5" max="5" width="15.28125" style="747" customWidth="1"/>
    <col min="6" max="16384" width="9.28125" style="738" customWidth="1"/>
  </cols>
  <sheetData>
    <row r="1" spans="1:5" ht="15.75">
      <c r="A1" s="976" t="s">
        <v>933</v>
      </c>
      <c r="B1" s="976"/>
      <c r="C1" s="976"/>
      <c r="D1" s="976"/>
      <c r="E1" s="976"/>
    </row>
    <row r="2" spans="1:5" ht="12.75" customHeight="1" thickBot="1">
      <c r="A2" s="977"/>
      <c r="B2" s="977"/>
      <c r="C2" s="977"/>
      <c r="D2" s="977"/>
      <c r="E2" s="977"/>
    </row>
    <row r="3" spans="1:6" ht="27.75" customHeight="1" thickBot="1">
      <c r="A3" s="978" t="s">
        <v>810</v>
      </c>
      <c r="B3" s="979"/>
      <c r="C3" s="979"/>
      <c r="D3" s="979"/>
      <c r="E3" s="980"/>
      <c r="F3" s="739"/>
    </row>
    <row r="4" spans="1:5" ht="15" customHeight="1" thickBot="1">
      <c r="A4" s="962" t="s">
        <v>455</v>
      </c>
      <c r="B4" s="963"/>
      <c r="C4" s="963"/>
      <c r="D4" s="963"/>
      <c r="E4" s="964"/>
    </row>
    <row r="5" spans="1:6" s="790" customFormat="1" ht="36.75" customHeight="1" thickBot="1">
      <c r="A5" s="799" t="s">
        <v>811</v>
      </c>
      <c r="B5" s="800" t="s">
        <v>607</v>
      </c>
      <c r="C5" s="801" t="s">
        <v>812</v>
      </c>
      <c r="D5" s="802" t="s">
        <v>813</v>
      </c>
      <c r="E5" s="803" t="s">
        <v>814</v>
      </c>
      <c r="F5" s="789"/>
    </row>
    <row r="6" spans="1:6" s="790" customFormat="1" ht="12.75" customHeight="1">
      <c r="A6" s="804" t="s">
        <v>331</v>
      </c>
      <c r="B6" s="981"/>
      <c r="C6" s="982"/>
      <c r="D6" s="805" t="s">
        <v>438</v>
      </c>
      <c r="E6" s="806" t="s">
        <v>362</v>
      </c>
      <c r="F6" s="791"/>
    </row>
    <row r="7" spans="1:6" ht="12.75">
      <c r="A7" s="783" t="s">
        <v>815</v>
      </c>
      <c r="B7" s="807" t="s">
        <v>816</v>
      </c>
      <c r="C7" s="808" t="s">
        <v>2</v>
      </c>
      <c r="D7" s="823">
        <f>SUM(D8:D13)</f>
        <v>65345</v>
      </c>
      <c r="E7" s="829">
        <f>SUM(E8:E13)</f>
        <v>7475</v>
      </c>
      <c r="F7" s="792"/>
    </row>
    <row r="8" spans="1:6" ht="12.75">
      <c r="A8" s="761" t="s">
        <v>817</v>
      </c>
      <c r="B8" s="809" t="s">
        <v>818</v>
      </c>
      <c r="C8" s="810" t="s">
        <v>5</v>
      </c>
      <c r="D8" s="793">
        <v>22275</v>
      </c>
      <c r="E8" s="794">
        <v>3043</v>
      </c>
      <c r="F8" s="792"/>
    </row>
    <row r="9" spans="1:6" ht="12.75">
      <c r="A9" s="761" t="s">
        <v>819</v>
      </c>
      <c r="B9" s="809">
        <v>504</v>
      </c>
      <c r="C9" s="810" t="s">
        <v>8</v>
      </c>
      <c r="D9" s="793">
        <v>0</v>
      </c>
      <c r="E9" s="794">
        <v>690</v>
      </c>
      <c r="F9" s="792"/>
    </row>
    <row r="10" spans="1:6" ht="12.75">
      <c r="A10" s="761" t="s">
        <v>820</v>
      </c>
      <c r="B10" s="809">
        <v>511</v>
      </c>
      <c r="C10" s="810" t="s">
        <v>11</v>
      </c>
      <c r="D10" s="793">
        <v>4062</v>
      </c>
      <c r="E10" s="794">
        <v>285</v>
      </c>
      <c r="F10" s="792"/>
    </row>
    <row r="11" spans="1:6" ht="12.75">
      <c r="A11" s="761" t="s">
        <v>821</v>
      </c>
      <c r="B11" s="809">
        <v>512</v>
      </c>
      <c r="C11" s="810" t="s">
        <v>14</v>
      </c>
      <c r="D11" s="793">
        <v>2259</v>
      </c>
      <c r="E11" s="794">
        <v>69</v>
      </c>
      <c r="F11" s="792"/>
    </row>
    <row r="12" spans="1:6" ht="12.75">
      <c r="A12" s="761" t="s">
        <v>822</v>
      </c>
      <c r="B12" s="809">
        <v>513</v>
      </c>
      <c r="C12" s="810" t="s">
        <v>17</v>
      </c>
      <c r="D12" s="793">
        <v>1661</v>
      </c>
      <c r="E12" s="794">
        <v>121</v>
      </c>
      <c r="F12" s="792"/>
    </row>
    <row r="13" spans="1:6" ht="12.75">
      <c r="A13" s="761" t="s">
        <v>823</v>
      </c>
      <c r="B13" s="809">
        <v>518</v>
      </c>
      <c r="C13" s="810" t="s">
        <v>20</v>
      </c>
      <c r="D13" s="793">
        <v>35088</v>
      </c>
      <c r="E13" s="794">
        <v>3267</v>
      </c>
      <c r="F13" s="792"/>
    </row>
    <row r="14" spans="1:6" ht="12.75">
      <c r="A14" s="761" t="s">
        <v>824</v>
      </c>
      <c r="B14" s="807" t="s">
        <v>825</v>
      </c>
      <c r="C14" s="810" t="s">
        <v>23</v>
      </c>
      <c r="D14" s="823">
        <f>SUM(D15:D17)</f>
        <v>0</v>
      </c>
      <c r="E14" s="824">
        <f>SUM(E15:E17)</f>
        <v>0</v>
      </c>
      <c r="F14" s="792"/>
    </row>
    <row r="15" spans="1:6" ht="12.75">
      <c r="A15" s="761" t="s">
        <v>826</v>
      </c>
      <c r="B15" s="809">
        <v>56</v>
      </c>
      <c r="C15" s="810" t="s">
        <v>26</v>
      </c>
      <c r="D15" s="793">
        <v>0</v>
      </c>
      <c r="E15" s="794">
        <v>0</v>
      </c>
      <c r="F15" s="792"/>
    </row>
    <row r="16" spans="1:6" ht="12.75">
      <c r="A16" s="761" t="s">
        <v>827</v>
      </c>
      <c r="B16" s="809">
        <v>571.572</v>
      </c>
      <c r="C16" s="810" t="s">
        <v>29</v>
      </c>
      <c r="D16" s="793">
        <v>0</v>
      </c>
      <c r="E16" s="794">
        <v>0</v>
      </c>
      <c r="F16" s="792"/>
    </row>
    <row r="17" spans="1:6" ht="12.75">
      <c r="A17" s="761" t="s">
        <v>828</v>
      </c>
      <c r="B17" s="809">
        <v>573.574</v>
      </c>
      <c r="C17" s="810" t="s">
        <v>32</v>
      </c>
      <c r="D17" s="793">
        <v>0</v>
      </c>
      <c r="E17" s="794">
        <v>0</v>
      </c>
      <c r="F17" s="792"/>
    </row>
    <row r="18" spans="1:6" ht="12.75">
      <c r="A18" s="761" t="s">
        <v>829</v>
      </c>
      <c r="B18" s="809" t="s">
        <v>830</v>
      </c>
      <c r="C18" s="810" t="s">
        <v>34</v>
      </c>
      <c r="D18" s="827">
        <f>SUM(D19:D23)</f>
        <v>187816</v>
      </c>
      <c r="E18" s="824">
        <f>SUM(E19:E23)</f>
        <v>1929</v>
      </c>
      <c r="F18" s="792"/>
    </row>
    <row r="19" spans="1:6" ht="12.75">
      <c r="A19" s="761" t="s">
        <v>831</v>
      </c>
      <c r="B19" s="809">
        <v>521</v>
      </c>
      <c r="C19" s="810" t="s">
        <v>37</v>
      </c>
      <c r="D19" s="793">
        <v>139332</v>
      </c>
      <c r="E19" s="794">
        <v>1452</v>
      </c>
      <c r="F19" s="792"/>
    </row>
    <row r="20" spans="1:6" ht="12.75">
      <c r="A20" s="761" t="s">
        <v>832</v>
      </c>
      <c r="B20" s="809">
        <v>524</v>
      </c>
      <c r="C20" s="810" t="s">
        <v>39</v>
      </c>
      <c r="D20" s="793">
        <v>43133</v>
      </c>
      <c r="E20" s="794">
        <v>414</v>
      </c>
      <c r="F20" s="792"/>
    </row>
    <row r="21" spans="1:6" ht="12.75">
      <c r="A21" s="761" t="s">
        <v>833</v>
      </c>
      <c r="B21" s="809">
        <v>525</v>
      </c>
      <c r="C21" s="810" t="s">
        <v>42</v>
      </c>
      <c r="D21" s="793">
        <v>539</v>
      </c>
      <c r="E21" s="794">
        <v>5</v>
      </c>
      <c r="F21" s="792"/>
    </row>
    <row r="22" spans="1:6" ht="12.75">
      <c r="A22" s="761" t="s">
        <v>834</v>
      </c>
      <c r="B22" s="809">
        <v>527</v>
      </c>
      <c r="C22" s="810" t="s">
        <v>44</v>
      </c>
      <c r="D22" s="793">
        <v>4672</v>
      </c>
      <c r="E22" s="794">
        <v>58</v>
      </c>
      <c r="F22" s="792"/>
    </row>
    <row r="23" spans="1:6" ht="12.75">
      <c r="A23" s="761" t="s">
        <v>835</v>
      </c>
      <c r="B23" s="809">
        <v>528</v>
      </c>
      <c r="C23" s="810" t="s">
        <v>47</v>
      </c>
      <c r="D23" s="793">
        <v>140</v>
      </c>
      <c r="E23" s="794">
        <v>0</v>
      </c>
      <c r="F23" s="792"/>
    </row>
    <row r="24" spans="1:6" ht="12.75">
      <c r="A24" s="761" t="s">
        <v>836</v>
      </c>
      <c r="B24" s="809" t="s">
        <v>837</v>
      </c>
      <c r="C24" s="810" t="s">
        <v>50</v>
      </c>
      <c r="D24" s="827">
        <f>SUM(D25:D25)</f>
        <v>669</v>
      </c>
      <c r="E24" s="824">
        <f>SUM(E25:E25)</f>
        <v>58</v>
      </c>
      <c r="F24" s="792"/>
    </row>
    <row r="25" spans="1:6" ht="12.75">
      <c r="A25" s="761" t="s">
        <v>838</v>
      </c>
      <c r="B25" s="809">
        <v>53</v>
      </c>
      <c r="C25" s="810" t="s">
        <v>53</v>
      </c>
      <c r="D25" s="793">
        <v>669</v>
      </c>
      <c r="E25" s="794">
        <v>58</v>
      </c>
      <c r="F25" s="792"/>
    </row>
    <row r="26" spans="1:6" ht="12.75">
      <c r="A26" s="761" t="s">
        <v>839</v>
      </c>
      <c r="B26" s="809" t="s">
        <v>840</v>
      </c>
      <c r="C26" s="810" t="s">
        <v>56</v>
      </c>
      <c r="D26" s="827">
        <f>SUM(D27:D33)</f>
        <v>20485</v>
      </c>
      <c r="E26" s="824">
        <f>SUM(E27:E33)</f>
        <v>3906</v>
      </c>
      <c r="F26" s="792"/>
    </row>
    <row r="27" spans="1:6" ht="12.75">
      <c r="A27" s="761" t="s">
        <v>841</v>
      </c>
      <c r="B27" s="809">
        <v>541.542</v>
      </c>
      <c r="C27" s="810" t="s">
        <v>58</v>
      </c>
      <c r="D27" s="793">
        <v>74</v>
      </c>
      <c r="E27" s="794">
        <v>256</v>
      </c>
      <c r="F27" s="792"/>
    </row>
    <row r="28" spans="1:6" ht="12.75">
      <c r="A28" s="761" t="s">
        <v>842</v>
      </c>
      <c r="B28" s="809">
        <v>543</v>
      </c>
      <c r="C28" s="810" t="s">
        <v>60</v>
      </c>
      <c r="D28" s="793">
        <v>0</v>
      </c>
      <c r="E28" s="794">
        <v>0</v>
      </c>
      <c r="F28" s="792"/>
    </row>
    <row r="29" spans="1:6" ht="12.75">
      <c r="A29" s="761" t="s">
        <v>843</v>
      </c>
      <c r="B29" s="809">
        <v>544</v>
      </c>
      <c r="C29" s="810" t="s">
        <v>62</v>
      </c>
      <c r="D29" s="793">
        <v>0</v>
      </c>
      <c r="E29" s="794">
        <v>0</v>
      </c>
      <c r="F29" s="792"/>
    </row>
    <row r="30" spans="1:6" ht="12.75">
      <c r="A30" s="761" t="s">
        <v>844</v>
      </c>
      <c r="B30" s="809">
        <v>545</v>
      </c>
      <c r="C30" s="810" t="s">
        <v>65</v>
      </c>
      <c r="D30" s="793">
        <v>541</v>
      </c>
      <c r="E30" s="794">
        <v>0</v>
      </c>
      <c r="F30" s="792"/>
    </row>
    <row r="31" spans="1:6" ht="12.75">
      <c r="A31" s="761" t="s">
        <v>845</v>
      </c>
      <c r="B31" s="809">
        <v>546</v>
      </c>
      <c r="C31" s="810" t="s">
        <v>67</v>
      </c>
      <c r="D31" s="793">
        <v>0</v>
      </c>
      <c r="E31" s="794">
        <v>0</v>
      </c>
      <c r="F31" s="792"/>
    </row>
    <row r="32" spans="1:6" ht="12.75">
      <c r="A32" s="761" t="s">
        <v>846</v>
      </c>
      <c r="B32" s="809">
        <v>548</v>
      </c>
      <c r="C32" s="810" t="s">
        <v>69</v>
      </c>
      <c r="D32" s="793">
        <v>0</v>
      </c>
      <c r="E32" s="794">
        <v>0</v>
      </c>
      <c r="F32" s="792"/>
    </row>
    <row r="33" spans="1:6" ht="12.75">
      <c r="A33" s="761" t="s">
        <v>847</v>
      </c>
      <c r="B33" s="809">
        <v>549</v>
      </c>
      <c r="C33" s="810" t="s">
        <v>72</v>
      </c>
      <c r="D33" s="793">
        <v>19870</v>
      </c>
      <c r="E33" s="794">
        <v>3650</v>
      </c>
      <c r="F33" s="792"/>
    </row>
    <row r="34" spans="1:6" ht="12.75" customHeight="1">
      <c r="A34" s="761" t="s">
        <v>848</v>
      </c>
      <c r="B34" s="809" t="s">
        <v>849</v>
      </c>
      <c r="C34" s="810" t="s">
        <v>73</v>
      </c>
      <c r="D34" s="827">
        <f>SUM(D35:D39)</f>
        <v>19508</v>
      </c>
      <c r="E34" s="824">
        <f>SUM(E35:E39)</f>
        <v>0</v>
      </c>
      <c r="F34" s="792"/>
    </row>
    <row r="35" spans="1:6" ht="12.75">
      <c r="A35" s="761" t="s">
        <v>850</v>
      </c>
      <c r="B35" s="809">
        <v>551</v>
      </c>
      <c r="C35" s="810" t="s">
        <v>75</v>
      </c>
      <c r="D35" s="793">
        <v>19408</v>
      </c>
      <c r="E35" s="794">
        <v>0</v>
      </c>
      <c r="F35" s="792"/>
    </row>
    <row r="36" spans="1:6" ht="12.75" customHeight="1">
      <c r="A36" s="761" t="s">
        <v>851</v>
      </c>
      <c r="B36" s="809">
        <v>552</v>
      </c>
      <c r="C36" s="810" t="s">
        <v>78</v>
      </c>
      <c r="D36" s="793">
        <v>0</v>
      </c>
      <c r="E36" s="794">
        <v>0</v>
      </c>
      <c r="F36" s="792"/>
    </row>
    <row r="37" spans="1:6" ht="12.75">
      <c r="A37" s="761" t="s">
        <v>852</v>
      </c>
      <c r="B37" s="809">
        <v>553</v>
      </c>
      <c r="C37" s="810" t="s">
        <v>81</v>
      </c>
      <c r="D37" s="793">
        <v>100</v>
      </c>
      <c r="E37" s="794">
        <v>0</v>
      </c>
      <c r="F37" s="792"/>
    </row>
    <row r="38" spans="1:6" ht="12.75">
      <c r="A38" s="761" t="s">
        <v>853</v>
      </c>
      <c r="B38" s="809">
        <v>554</v>
      </c>
      <c r="C38" s="810" t="s">
        <v>84</v>
      </c>
      <c r="D38" s="793">
        <v>0</v>
      </c>
      <c r="E38" s="794">
        <v>0</v>
      </c>
      <c r="F38" s="792"/>
    </row>
    <row r="39" spans="1:6" ht="12.75">
      <c r="A39" s="761" t="s">
        <v>854</v>
      </c>
      <c r="B39" s="809" t="s">
        <v>855</v>
      </c>
      <c r="C39" s="810" t="s">
        <v>86</v>
      </c>
      <c r="D39" s="793">
        <v>0</v>
      </c>
      <c r="E39" s="794">
        <v>0</v>
      </c>
      <c r="F39" s="792"/>
    </row>
    <row r="40" spans="1:6" ht="12.75">
      <c r="A40" s="761" t="s">
        <v>332</v>
      </c>
      <c r="B40" s="809" t="s">
        <v>856</v>
      </c>
      <c r="C40" s="810" t="s">
        <v>88</v>
      </c>
      <c r="D40" s="827">
        <f>SUM(D41:D41)</f>
        <v>229</v>
      </c>
      <c r="E40" s="824">
        <f>SUM(E41:E41)</f>
        <v>0</v>
      </c>
      <c r="F40" s="792"/>
    </row>
    <row r="41" spans="1:6" ht="12.75">
      <c r="A41" s="761" t="s">
        <v>857</v>
      </c>
      <c r="B41" s="809">
        <v>581</v>
      </c>
      <c r="C41" s="810" t="s">
        <v>91</v>
      </c>
      <c r="D41" s="793">
        <v>229</v>
      </c>
      <c r="E41" s="794">
        <v>0</v>
      </c>
      <c r="F41" s="792"/>
    </row>
    <row r="42" spans="1:6" ht="12.75">
      <c r="A42" s="761" t="s">
        <v>333</v>
      </c>
      <c r="B42" s="809" t="s">
        <v>858</v>
      </c>
      <c r="C42" s="810" t="s">
        <v>93</v>
      </c>
      <c r="D42" s="827">
        <f>D43</f>
        <v>171</v>
      </c>
      <c r="E42" s="824">
        <f>E43</f>
        <v>580</v>
      </c>
      <c r="F42" s="792"/>
    </row>
    <row r="43" spans="1:6" ht="14.25" customHeight="1">
      <c r="A43" s="761" t="s">
        <v>859</v>
      </c>
      <c r="B43" s="809">
        <v>59</v>
      </c>
      <c r="C43" s="810" t="s">
        <v>96</v>
      </c>
      <c r="D43" s="793">
        <v>171</v>
      </c>
      <c r="E43" s="794">
        <v>580</v>
      </c>
      <c r="F43" s="792"/>
    </row>
    <row r="44" spans="1:6" ht="24.75" customHeight="1" thickBot="1">
      <c r="A44" s="775" t="s">
        <v>334</v>
      </c>
      <c r="B44" s="811" t="s">
        <v>937</v>
      </c>
      <c r="C44" s="810" t="s">
        <v>99</v>
      </c>
      <c r="D44" s="825">
        <f>D7+D14+D18+D24+D26+D34+D40+D42</f>
        <v>294223</v>
      </c>
      <c r="E44" s="826">
        <f>E7+E14+E18+E24+E26+E34+E40+E42</f>
        <v>13948</v>
      </c>
      <c r="F44" s="792"/>
    </row>
    <row r="45" spans="1:6" ht="12.75" customHeight="1" thickBot="1">
      <c r="A45" s="983" t="s">
        <v>335</v>
      </c>
      <c r="B45" s="984"/>
      <c r="C45" s="984"/>
      <c r="D45" s="984"/>
      <c r="E45" s="985"/>
      <c r="F45" s="789"/>
    </row>
    <row r="46" spans="1:6" ht="12.75" customHeight="1">
      <c r="A46" s="783" t="s">
        <v>860</v>
      </c>
      <c r="B46" s="812" t="s">
        <v>938</v>
      </c>
      <c r="C46" s="810" t="s">
        <v>103</v>
      </c>
      <c r="D46" s="827">
        <f>SUM(D47:D47)</f>
        <v>254085</v>
      </c>
      <c r="E46" s="822">
        <f>SUM(E47:E47)</f>
        <v>0</v>
      </c>
      <c r="F46" s="789"/>
    </row>
    <row r="47" spans="1:6" ht="12.75" customHeight="1">
      <c r="A47" s="761" t="s">
        <v>861</v>
      </c>
      <c r="B47" s="813">
        <v>691</v>
      </c>
      <c r="C47" s="810" t="s">
        <v>105</v>
      </c>
      <c r="D47" s="793">
        <v>254085</v>
      </c>
      <c r="E47" s="794">
        <v>0</v>
      </c>
      <c r="F47" s="789"/>
    </row>
    <row r="48" spans="1:6" ht="12.75" customHeight="1">
      <c r="A48" s="761" t="s">
        <v>862</v>
      </c>
      <c r="B48" s="812" t="s">
        <v>863</v>
      </c>
      <c r="C48" s="810" t="s">
        <v>107</v>
      </c>
      <c r="D48" s="827">
        <f>SUM(D49:D51)</f>
        <v>1070</v>
      </c>
      <c r="E48" s="828">
        <f>SUM(E49:E51)</f>
        <v>0</v>
      </c>
      <c r="F48" s="789"/>
    </row>
    <row r="49" spans="1:6" ht="12.75" customHeight="1">
      <c r="A49" s="761" t="s">
        <v>864</v>
      </c>
      <c r="B49" s="813">
        <v>681</v>
      </c>
      <c r="C49" s="810" t="s">
        <v>110</v>
      </c>
      <c r="D49" s="793">
        <v>0</v>
      </c>
      <c r="E49" s="794">
        <v>0</v>
      </c>
      <c r="F49" s="789"/>
    </row>
    <row r="50" spans="1:6" ht="12.75" customHeight="1">
      <c r="A50" s="761" t="s">
        <v>865</v>
      </c>
      <c r="B50" s="813">
        <v>682</v>
      </c>
      <c r="C50" s="810" t="s">
        <v>113</v>
      </c>
      <c r="D50" s="793">
        <v>1070</v>
      </c>
      <c r="E50" s="794">
        <v>0</v>
      </c>
      <c r="F50" s="789"/>
    </row>
    <row r="51" spans="1:6" ht="12.75" customHeight="1">
      <c r="A51" s="761" t="s">
        <v>866</v>
      </c>
      <c r="B51" s="813">
        <v>684</v>
      </c>
      <c r="C51" s="810" t="s">
        <v>116</v>
      </c>
      <c r="D51" s="793">
        <v>0</v>
      </c>
      <c r="E51" s="794">
        <v>0</v>
      </c>
      <c r="F51" s="789"/>
    </row>
    <row r="52" spans="1:6" ht="12.75">
      <c r="A52" s="761" t="s">
        <v>867</v>
      </c>
      <c r="B52" s="814" t="s">
        <v>868</v>
      </c>
      <c r="C52" s="810" t="s">
        <v>119</v>
      </c>
      <c r="D52" s="793">
        <v>8353</v>
      </c>
      <c r="E52" s="794">
        <v>13826</v>
      </c>
      <c r="F52" s="792"/>
    </row>
    <row r="53" spans="1:6" ht="12.75">
      <c r="A53" s="761" t="s">
        <v>869</v>
      </c>
      <c r="B53" s="812" t="s">
        <v>870</v>
      </c>
      <c r="C53" s="810" t="s">
        <v>122</v>
      </c>
      <c r="D53" s="827">
        <f>SUM(D54:D59)</f>
        <v>30531</v>
      </c>
      <c r="E53" s="828">
        <f>SUM(E54:E59)</f>
        <v>143</v>
      </c>
      <c r="F53" s="792"/>
    </row>
    <row r="54" spans="1:6" ht="12.75">
      <c r="A54" s="761" t="s">
        <v>871</v>
      </c>
      <c r="B54" s="814">
        <v>641.642</v>
      </c>
      <c r="C54" s="810" t="s">
        <v>124</v>
      </c>
      <c r="D54" s="793">
        <v>1</v>
      </c>
      <c r="E54" s="794">
        <v>43</v>
      </c>
      <c r="F54" s="792"/>
    </row>
    <row r="55" spans="1:6" ht="12.75">
      <c r="A55" s="761" t="s">
        <v>872</v>
      </c>
      <c r="B55" s="815">
        <v>643</v>
      </c>
      <c r="C55" s="810" t="s">
        <v>127</v>
      </c>
      <c r="D55" s="793">
        <v>0</v>
      </c>
      <c r="E55" s="794">
        <v>0</v>
      </c>
      <c r="F55" s="792"/>
    </row>
    <row r="56" spans="1:6" ht="12.75">
      <c r="A56" s="761" t="s">
        <v>873</v>
      </c>
      <c r="B56" s="813">
        <v>644</v>
      </c>
      <c r="C56" s="810" t="s">
        <v>130</v>
      </c>
      <c r="D56" s="796">
        <v>1736</v>
      </c>
      <c r="E56" s="795">
        <v>0</v>
      </c>
      <c r="F56" s="792"/>
    </row>
    <row r="57" spans="1:6" ht="12.75">
      <c r="A57" s="761" t="s">
        <v>874</v>
      </c>
      <c r="B57" s="813">
        <v>645</v>
      </c>
      <c r="C57" s="810" t="s">
        <v>133</v>
      </c>
      <c r="D57" s="793">
        <v>62</v>
      </c>
      <c r="E57" s="794">
        <v>0</v>
      </c>
      <c r="F57" s="792"/>
    </row>
    <row r="58" spans="1:6" ht="12.75">
      <c r="A58" s="761" t="s">
        <v>875</v>
      </c>
      <c r="B58" s="813">
        <v>648</v>
      </c>
      <c r="C58" s="810" t="s">
        <v>135</v>
      </c>
      <c r="D58" s="793">
        <v>12463</v>
      </c>
      <c r="E58" s="794">
        <v>0</v>
      </c>
      <c r="F58" s="792"/>
    </row>
    <row r="59" spans="1:6" ht="12.75">
      <c r="A59" s="761" t="s">
        <v>876</v>
      </c>
      <c r="B59" s="813">
        <v>649</v>
      </c>
      <c r="C59" s="810" t="s">
        <v>138</v>
      </c>
      <c r="D59" s="793">
        <v>16269</v>
      </c>
      <c r="E59" s="794">
        <v>100</v>
      </c>
      <c r="F59" s="792"/>
    </row>
    <row r="60" spans="1:6" ht="12.75">
      <c r="A60" s="761" t="s">
        <v>877</v>
      </c>
      <c r="B60" s="812" t="s">
        <v>878</v>
      </c>
      <c r="C60" s="810" t="s">
        <v>141</v>
      </c>
      <c r="D60" s="827">
        <f>SUM(D61:D65)</f>
        <v>240</v>
      </c>
      <c r="E60" s="828">
        <f>SUM(E61:E65)</f>
        <v>3</v>
      </c>
      <c r="F60" s="792"/>
    </row>
    <row r="61" spans="1:6" ht="12.75">
      <c r="A61" s="761" t="s">
        <v>879</v>
      </c>
      <c r="B61" s="813">
        <v>652</v>
      </c>
      <c r="C61" s="810" t="s">
        <v>144</v>
      </c>
      <c r="D61" s="793">
        <v>240</v>
      </c>
      <c r="E61" s="794">
        <v>0</v>
      </c>
      <c r="F61" s="792"/>
    </row>
    <row r="62" spans="1:6" ht="12.75">
      <c r="A62" s="761" t="s">
        <v>880</v>
      </c>
      <c r="B62" s="813">
        <v>653</v>
      </c>
      <c r="C62" s="810" t="s">
        <v>146</v>
      </c>
      <c r="D62" s="793">
        <v>0</v>
      </c>
      <c r="E62" s="794">
        <v>0</v>
      </c>
      <c r="F62" s="792"/>
    </row>
    <row r="63" spans="1:6" ht="12.75">
      <c r="A63" s="761" t="s">
        <v>881</v>
      </c>
      <c r="B63" s="813">
        <v>654</v>
      </c>
      <c r="C63" s="810" t="s">
        <v>149</v>
      </c>
      <c r="D63" s="793">
        <v>0</v>
      </c>
      <c r="E63" s="794">
        <v>3</v>
      </c>
      <c r="F63" s="792"/>
    </row>
    <row r="64" spans="1:6" ht="12.75">
      <c r="A64" s="761" t="s">
        <v>882</v>
      </c>
      <c r="B64" s="813">
        <v>655</v>
      </c>
      <c r="C64" s="810" t="s">
        <v>152</v>
      </c>
      <c r="D64" s="793">
        <v>0</v>
      </c>
      <c r="E64" s="794">
        <v>0</v>
      </c>
      <c r="F64" s="792"/>
    </row>
    <row r="65" spans="1:6" ht="12.75">
      <c r="A65" s="761" t="s">
        <v>883</v>
      </c>
      <c r="B65" s="813">
        <v>657</v>
      </c>
      <c r="C65" s="810" t="s">
        <v>154</v>
      </c>
      <c r="D65" s="793">
        <v>0</v>
      </c>
      <c r="E65" s="794">
        <v>0</v>
      </c>
      <c r="F65" s="792"/>
    </row>
    <row r="66" spans="1:6" ht="13.5" thickBot="1">
      <c r="A66" s="775" t="s">
        <v>336</v>
      </c>
      <c r="B66" s="811" t="s">
        <v>884</v>
      </c>
      <c r="C66" s="816" t="s">
        <v>157</v>
      </c>
      <c r="D66" s="825">
        <f>D46+D48+D52+D53+D60</f>
        <v>294279</v>
      </c>
      <c r="E66" s="826">
        <f>E46+E48+E52+E53+E60</f>
        <v>13972</v>
      </c>
      <c r="F66" s="792"/>
    </row>
    <row r="67" spans="1:6" ht="12.75">
      <c r="A67" s="769" t="s">
        <v>337</v>
      </c>
      <c r="B67" s="812" t="s">
        <v>939</v>
      </c>
      <c r="C67" s="808" t="s">
        <v>160</v>
      </c>
      <c r="D67" s="821">
        <f>D66-D44+D42</f>
        <v>227</v>
      </c>
      <c r="E67" s="822">
        <f>E66-E44+E42</f>
        <v>604</v>
      </c>
      <c r="F67" s="792"/>
    </row>
    <row r="68" spans="1:6" ht="12.75">
      <c r="A68" s="817" t="s">
        <v>338</v>
      </c>
      <c r="B68" s="812" t="s">
        <v>940</v>
      </c>
      <c r="C68" s="810" t="s">
        <v>163</v>
      </c>
      <c r="D68" s="823">
        <v>57</v>
      </c>
      <c r="E68" s="824">
        <f>E67-E42</f>
        <v>24</v>
      </c>
      <c r="F68" s="792"/>
    </row>
    <row r="69" spans="1:6" ht="12.75">
      <c r="A69" s="769"/>
      <c r="B69" s="818"/>
      <c r="C69" s="810"/>
      <c r="D69" s="970" t="s">
        <v>885</v>
      </c>
      <c r="E69" s="971"/>
      <c r="F69" s="792"/>
    </row>
    <row r="70" spans="1:6" ht="12.75">
      <c r="A70" s="769" t="s">
        <v>886</v>
      </c>
      <c r="B70" s="819" t="s">
        <v>887</v>
      </c>
      <c r="C70" s="810" t="s">
        <v>166</v>
      </c>
      <c r="D70" s="972">
        <f>+D67+E67</f>
        <v>831</v>
      </c>
      <c r="E70" s="973"/>
      <c r="F70" s="792"/>
    </row>
    <row r="71" spans="1:6" ht="13.5" thickBot="1">
      <c r="A71" s="820" t="s">
        <v>888</v>
      </c>
      <c r="B71" s="787" t="s">
        <v>889</v>
      </c>
      <c r="C71" s="816" t="s">
        <v>168</v>
      </c>
      <c r="D71" s="974">
        <f>D68+E68</f>
        <v>81</v>
      </c>
      <c r="E71" s="975"/>
      <c r="F71" s="792"/>
    </row>
    <row r="72" spans="1:3" ht="12.75" customHeight="1">
      <c r="A72" s="797"/>
      <c r="B72" s="749"/>
      <c r="C72" s="749"/>
    </row>
    <row r="73" spans="1:3" ht="12.75" customHeight="1">
      <c r="A73" s="745" t="s">
        <v>481</v>
      </c>
      <c r="B73" s="749"/>
      <c r="C73" s="749"/>
    </row>
    <row r="74" spans="1:3" ht="12.75" customHeight="1">
      <c r="A74" s="738" t="s">
        <v>890</v>
      </c>
      <c r="B74" s="749"/>
      <c r="C74" s="749"/>
    </row>
    <row r="75" spans="1:3" ht="12.75">
      <c r="A75" s="738" t="s">
        <v>891</v>
      </c>
      <c r="B75" s="750"/>
      <c r="C75" s="750"/>
    </row>
    <row r="76" spans="1:3" ht="12.75">
      <c r="A76" s="738" t="s">
        <v>809</v>
      </c>
      <c r="B76" s="750"/>
      <c r="C76" s="750"/>
    </row>
    <row r="77" ht="12.75">
      <c r="A77" s="738" t="s">
        <v>950</v>
      </c>
    </row>
    <row r="79" ht="12.75">
      <c r="A79" s="24" t="s">
        <v>517</v>
      </c>
    </row>
    <row r="80" spans="1:5" ht="15" customHeight="1">
      <c r="A80" s="969" t="s">
        <v>949</v>
      </c>
      <c r="B80" s="969"/>
      <c r="C80" s="969"/>
      <c r="D80" s="969"/>
      <c r="E80" s="969"/>
    </row>
  </sheetData>
  <sheetProtection/>
  <mergeCells count="10">
    <mergeCell ref="A80:E80"/>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E17" sqref="E17"/>
    </sheetView>
  </sheetViews>
  <sheetFormatPr defaultColWidth="9.28125" defaultRowHeight="15"/>
  <cols>
    <col min="1" max="1" width="11.7109375" style="15" customWidth="1"/>
    <col min="2" max="2" width="6.7109375" style="15" customWidth="1"/>
    <col min="3" max="3" width="68.421875" style="15" customWidth="1"/>
    <col min="4" max="6" width="10.421875" style="52" customWidth="1"/>
    <col min="7" max="7" width="17.57421875" style="15" customWidth="1"/>
    <col min="8" max="16384" width="9.28125" style="15" customWidth="1"/>
  </cols>
  <sheetData>
    <row r="1" spans="1:9" ht="15.75">
      <c r="A1" s="11" t="s">
        <v>720</v>
      </c>
      <c r="B1" s="12"/>
      <c r="C1" s="12"/>
      <c r="D1" s="51"/>
      <c r="E1" s="51"/>
      <c r="G1" s="12"/>
      <c r="H1" s="12"/>
      <c r="I1" s="12"/>
    </row>
    <row r="2" spans="1:9" ht="13.5" thickBot="1">
      <c r="A2" s="12"/>
      <c r="B2" s="12"/>
      <c r="C2" s="12"/>
      <c r="D2" s="51"/>
      <c r="E2" s="51"/>
      <c r="F2" s="72" t="s">
        <v>359</v>
      </c>
      <c r="G2" s="12"/>
      <c r="H2" s="12"/>
      <c r="I2" s="12"/>
    </row>
    <row r="3" spans="1:9" s="28" customFormat="1" ht="17.25" customHeight="1" thickBot="1">
      <c r="A3" s="73"/>
      <c r="B3" s="74"/>
      <c r="C3" s="75" t="s">
        <v>368</v>
      </c>
      <c r="D3" s="76" t="s">
        <v>404</v>
      </c>
      <c r="E3" s="76" t="s">
        <v>405</v>
      </c>
      <c r="F3" s="77" t="s">
        <v>361</v>
      </c>
      <c r="G3" s="27"/>
      <c r="H3" s="27"/>
      <c r="I3" s="27"/>
    </row>
    <row r="4" spans="1:9" ht="12.75" customHeight="1">
      <c r="A4" s="1311" t="s">
        <v>375</v>
      </c>
      <c r="B4" s="416" t="s">
        <v>406</v>
      </c>
      <c r="C4" s="416"/>
      <c r="D4" s="463">
        <v>0</v>
      </c>
      <c r="E4" s="463">
        <v>0</v>
      </c>
      <c r="F4" s="464">
        <f aca="true" t="shared" si="0" ref="F4:F17">SUM(D4:E4)</f>
        <v>0</v>
      </c>
      <c r="G4" s="12"/>
      <c r="H4" s="12"/>
      <c r="I4" s="12"/>
    </row>
    <row r="5" spans="1:9" ht="12.75" customHeight="1">
      <c r="A5" s="1311"/>
      <c r="B5" s="411" t="s">
        <v>407</v>
      </c>
      <c r="C5" s="411"/>
      <c r="D5" s="465">
        <v>293</v>
      </c>
      <c r="E5" s="465">
        <v>0</v>
      </c>
      <c r="F5" s="466">
        <f t="shared" si="0"/>
        <v>293</v>
      </c>
      <c r="G5" s="78"/>
      <c r="H5" s="79"/>
      <c r="I5" s="12"/>
    </row>
    <row r="6" spans="1:9" ht="12.75" customHeight="1">
      <c r="A6" s="1311"/>
      <c r="B6" s="411" t="s">
        <v>447</v>
      </c>
      <c r="C6" s="411"/>
      <c r="D6" s="139">
        <v>381</v>
      </c>
      <c r="E6" s="465">
        <v>0</v>
      </c>
      <c r="F6" s="467">
        <f t="shared" si="0"/>
        <v>381</v>
      </c>
      <c r="G6" s="78"/>
      <c r="H6" s="79"/>
      <c r="I6" s="12"/>
    </row>
    <row r="7" spans="1:9" ht="12.75" customHeight="1" thickBot="1">
      <c r="A7" s="1311"/>
      <c r="B7" s="415" t="s">
        <v>448</v>
      </c>
      <c r="C7" s="417"/>
      <c r="D7" s="140">
        <v>0</v>
      </c>
      <c r="E7" s="468">
        <v>0</v>
      </c>
      <c r="F7" s="469">
        <f t="shared" si="0"/>
        <v>0</v>
      </c>
      <c r="G7" s="78"/>
      <c r="H7" s="79"/>
      <c r="I7" s="12"/>
    </row>
    <row r="8" spans="1:9" ht="13.5" thickBot="1">
      <c r="A8" s="1312"/>
      <c r="B8" s="418" t="s">
        <v>361</v>
      </c>
      <c r="C8" s="418"/>
      <c r="D8" s="470">
        <v>647</v>
      </c>
      <c r="E8" s="470">
        <f>SUM(E4:E7)</f>
        <v>0</v>
      </c>
      <c r="F8" s="471">
        <v>647</v>
      </c>
      <c r="G8" s="78"/>
      <c r="H8" s="79"/>
      <c r="I8" s="12"/>
    </row>
    <row r="9" spans="1:9" ht="12.75">
      <c r="A9" s="1309" t="s">
        <v>408</v>
      </c>
      <c r="B9" s="416" t="s">
        <v>406</v>
      </c>
      <c r="C9" s="419"/>
      <c r="D9" s="472">
        <v>0</v>
      </c>
      <c r="E9" s="472">
        <v>0</v>
      </c>
      <c r="F9" s="473">
        <f t="shared" si="0"/>
        <v>0</v>
      </c>
      <c r="G9" s="80"/>
      <c r="H9" s="80"/>
      <c r="I9" s="80"/>
    </row>
    <row r="10" spans="1:9" ht="12.75">
      <c r="A10" s="1310"/>
      <c r="B10" s="411" t="s">
        <v>407</v>
      </c>
      <c r="C10" s="420"/>
      <c r="D10" s="463">
        <v>3850</v>
      </c>
      <c r="E10" s="465">
        <v>0</v>
      </c>
      <c r="F10" s="474">
        <f t="shared" si="0"/>
        <v>3850</v>
      </c>
      <c r="G10" s="80"/>
      <c r="H10" s="80"/>
      <c r="I10" s="80"/>
    </row>
    <row r="11" spans="1:9" ht="12.75">
      <c r="A11" s="1310"/>
      <c r="B11" s="411" t="s">
        <v>447</v>
      </c>
      <c r="C11" s="420"/>
      <c r="D11" s="463">
        <v>22</v>
      </c>
      <c r="E11" s="465">
        <v>0</v>
      </c>
      <c r="F11" s="474">
        <f t="shared" si="0"/>
        <v>22</v>
      </c>
      <c r="G11" s="12"/>
      <c r="H11" s="12"/>
      <c r="I11" s="12"/>
    </row>
    <row r="12" spans="1:9" ht="13.5" thickBot="1">
      <c r="A12" s="1310"/>
      <c r="B12" s="415" t="s">
        <v>448</v>
      </c>
      <c r="C12" s="420"/>
      <c r="D12" s="465">
        <v>0</v>
      </c>
      <c r="E12" s="465">
        <v>0</v>
      </c>
      <c r="F12" s="475">
        <f t="shared" si="0"/>
        <v>0</v>
      </c>
      <c r="G12" s="12"/>
      <c r="H12" s="12"/>
      <c r="I12" s="12"/>
    </row>
    <row r="13" spans="1:9" ht="13.5" thickBot="1">
      <c r="A13" s="1316"/>
      <c r="B13" s="421" t="s">
        <v>360</v>
      </c>
      <c r="C13" s="421"/>
      <c r="D13" s="476">
        <f>SUM(D9:D12)</f>
        <v>3872</v>
      </c>
      <c r="E13" s="476">
        <f>SUM(E9:E12)</f>
        <v>0</v>
      </c>
      <c r="F13" s="477">
        <f>SUM(D13:E13)</f>
        <v>3872</v>
      </c>
      <c r="G13" s="12"/>
      <c r="H13" s="12"/>
      <c r="I13" s="12"/>
    </row>
    <row r="14" spans="1:9" ht="12.75">
      <c r="A14" s="1309" t="s">
        <v>409</v>
      </c>
      <c r="B14" s="416" t="s">
        <v>406</v>
      </c>
      <c r="C14" s="422"/>
      <c r="D14" s="463">
        <v>0</v>
      </c>
      <c r="E14" s="463">
        <v>0</v>
      </c>
      <c r="F14" s="474">
        <f t="shared" si="0"/>
        <v>0</v>
      </c>
      <c r="G14" s="80"/>
      <c r="H14" s="80"/>
      <c r="I14" s="80"/>
    </row>
    <row r="15" spans="1:9" ht="12.75">
      <c r="A15" s="1310"/>
      <c r="B15" s="411" t="s">
        <v>407</v>
      </c>
      <c r="C15" s="420"/>
      <c r="D15" s="465">
        <v>293</v>
      </c>
      <c r="E15" s="465">
        <v>0</v>
      </c>
      <c r="F15" s="466">
        <f>SUM(D15:E15)</f>
        <v>293</v>
      </c>
      <c r="G15" s="80"/>
      <c r="H15" s="80"/>
      <c r="I15" s="80"/>
    </row>
    <row r="16" spans="1:9" ht="12.75">
      <c r="A16" s="1310"/>
      <c r="B16" s="411" t="s">
        <v>447</v>
      </c>
      <c r="C16" s="420"/>
      <c r="D16" s="139">
        <v>381</v>
      </c>
      <c r="E16" s="465">
        <v>0</v>
      </c>
      <c r="F16" s="467">
        <f>SUM(D16:E16)</f>
        <v>381</v>
      </c>
      <c r="G16" s="12"/>
      <c r="H16" s="12"/>
      <c r="I16" s="12"/>
    </row>
    <row r="17" spans="1:9" ht="13.5" thickBot="1">
      <c r="A17" s="1310"/>
      <c r="B17" s="415" t="s">
        <v>448</v>
      </c>
      <c r="C17" s="420"/>
      <c r="D17" s="465">
        <v>0</v>
      </c>
      <c r="E17" s="465">
        <v>0</v>
      </c>
      <c r="F17" s="475">
        <f t="shared" si="0"/>
        <v>0</v>
      </c>
      <c r="G17" s="12"/>
      <c r="H17" s="12"/>
      <c r="I17" s="12"/>
    </row>
    <row r="18" spans="1:9" ht="13.5" thickBot="1">
      <c r="A18" s="1316"/>
      <c r="B18" s="418" t="s">
        <v>361</v>
      </c>
      <c r="C18" s="421"/>
      <c r="D18" s="476">
        <f>SUM(D14:D17)</f>
        <v>674</v>
      </c>
      <c r="E18" s="476">
        <f>SUM(E14:E17)</f>
        <v>0</v>
      </c>
      <c r="F18" s="477">
        <f>SUM(D18:E18)</f>
        <v>674</v>
      </c>
      <c r="G18" s="12"/>
      <c r="H18" s="12"/>
      <c r="I18" s="12"/>
    </row>
    <row r="19" spans="1:9" ht="12.75">
      <c r="A19" s="1311" t="s">
        <v>376</v>
      </c>
      <c r="B19" s="416" t="s">
        <v>406</v>
      </c>
      <c r="C19" s="416"/>
      <c r="D19" s="478">
        <f aca="true" t="shared" si="1" ref="D19:E22">D4+D9-D14</f>
        <v>0</v>
      </c>
      <c r="E19" s="478">
        <f t="shared" si="1"/>
        <v>0</v>
      </c>
      <c r="F19" s="464">
        <f>SUM(D19:E19)</f>
        <v>0</v>
      </c>
      <c r="G19" s="12"/>
      <c r="H19" s="12"/>
      <c r="I19" s="12"/>
    </row>
    <row r="20" spans="1:9" ht="12.75">
      <c r="A20" s="1311"/>
      <c r="B20" s="411" t="s">
        <v>407</v>
      </c>
      <c r="C20" s="411"/>
      <c r="D20" s="478">
        <f t="shared" si="1"/>
        <v>3850</v>
      </c>
      <c r="E20" s="478">
        <f t="shared" si="1"/>
        <v>0</v>
      </c>
      <c r="F20" s="466">
        <f>SUM(D20:E20)</f>
        <v>3850</v>
      </c>
      <c r="G20" s="12"/>
      <c r="H20" s="12"/>
      <c r="I20" s="12"/>
    </row>
    <row r="21" spans="1:9" ht="12.75">
      <c r="A21" s="1311"/>
      <c r="B21" s="411" t="s">
        <v>447</v>
      </c>
      <c r="C21" s="411"/>
      <c r="D21" s="478">
        <f t="shared" si="1"/>
        <v>22</v>
      </c>
      <c r="E21" s="478">
        <f t="shared" si="1"/>
        <v>0</v>
      </c>
      <c r="F21" s="467">
        <f>SUM(D21:E21)</f>
        <v>22</v>
      </c>
      <c r="G21" s="12"/>
      <c r="H21" s="12"/>
      <c r="I21" s="12"/>
    </row>
    <row r="22" spans="1:9" ht="13.5" thickBot="1">
      <c r="A22" s="1311"/>
      <c r="B22" s="415" t="s">
        <v>448</v>
      </c>
      <c r="C22" s="411"/>
      <c r="D22" s="478">
        <f t="shared" si="1"/>
        <v>0</v>
      </c>
      <c r="E22" s="478">
        <f t="shared" si="1"/>
        <v>0</v>
      </c>
      <c r="F22" s="467">
        <f>SUM(D22:E22)</f>
        <v>0</v>
      </c>
      <c r="G22" s="12"/>
      <c r="H22" s="12"/>
      <c r="I22" s="12"/>
    </row>
    <row r="23" spans="1:6" ht="13.5" thickBot="1">
      <c r="A23" s="1312"/>
      <c r="B23" s="418" t="s">
        <v>361</v>
      </c>
      <c r="C23" s="418"/>
      <c r="D23" s="470">
        <f>SUM(D19:D22)</f>
        <v>3872</v>
      </c>
      <c r="E23" s="470">
        <f>SUM(E19:E22)</f>
        <v>0</v>
      </c>
      <c r="F23" s="471">
        <f>SUM(F19:F22)</f>
        <v>3872</v>
      </c>
    </row>
    <row r="25" spans="1:4" ht="12.75">
      <c r="A25" s="81"/>
      <c r="D25" s="82"/>
    </row>
    <row r="26" ht="12.75">
      <c r="B26" s="81"/>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2"/>
  <sheetViews>
    <sheetView workbookViewId="0" topLeftCell="A1">
      <selection activeCell="D7" sqref="D7"/>
    </sheetView>
  </sheetViews>
  <sheetFormatPr defaultColWidth="9.28125" defaultRowHeight="15"/>
  <cols>
    <col min="1" max="1" width="12.7109375" style="83" customWidth="1"/>
    <col min="2" max="2" width="58.28125" style="83" customWidth="1"/>
    <col min="3" max="3" width="11.7109375" style="84" customWidth="1"/>
    <col min="4" max="4" width="17.57421875" style="83" customWidth="1"/>
    <col min="5" max="16384" width="9.28125" style="83" customWidth="1"/>
  </cols>
  <sheetData>
    <row r="1" ht="15.75">
      <c r="A1" s="85" t="s">
        <v>721</v>
      </c>
    </row>
    <row r="2" ht="13.5" thickBot="1">
      <c r="C2" s="86" t="s">
        <v>359</v>
      </c>
    </row>
    <row r="3" spans="1:3" ht="13.5" thickBot="1">
      <c r="A3" s="1301" t="s">
        <v>375</v>
      </c>
      <c r="B3" s="1302"/>
      <c r="C3" s="164">
        <v>4454</v>
      </c>
    </row>
    <row r="4" spans="1:5" ht="13.5" thickBot="1">
      <c r="A4" s="404" t="s">
        <v>377</v>
      </c>
      <c r="B4" s="857" t="s">
        <v>410</v>
      </c>
      <c r="C4" s="860">
        <v>2536</v>
      </c>
      <c r="D4" s="87"/>
      <c r="E4" s="88"/>
    </row>
    <row r="5" spans="1:6" ht="12.75">
      <c r="A5" s="1317" t="s">
        <v>381</v>
      </c>
      <c r="B5" s="856" t="s">
        <v>976</v>
      </c>
      <c r="C5" s="457">
        <v>774</v>
      </c>
      <c r="D5" s="90"/>
      <c r="E5" s="90"/>
      <c r="F5" s="91"/>
    </row>
    <row r="6" spans="1:6" ht="13.5" thickBot="1">
      <c r="A6" s="1318"/>
      <c r="B6" s="856" t="s">
        <v>977</v>
      </c>
      <c r="C6" s="457">
        <v>1338</v>
      </c>
      <c r="D6" s="91"/>
      <c r="E6" s="90"/>
      <c r="F6" s="91"/>
    </row>
    <row r="7" spans="1:6" ht="13.5" thickBot="1">
      <c r="A7" s="1319"/>
      <c r="B7" s="421" t="s">
        <v>360</v>
      </c>
      <c r="C7" s="461">
        <f>SUM(C5:C6)</f>
        <v>2112</v>
      </c>
      <c r="D7" s="92"/>
      <c r="E7" s="92"/>
      <c r="F7" s="92"/>
    </row>
    <row r="8" spans="1:6" ht="13.5" thickBot="1">
      <c r="A8" s="1301" t="s">
        <v>376</v>
      </c>
      <c r="B8" s="1302"/>
      <c r="C8" s="462">
        <v>4878</v>
      </c>
      <c r="D8" s="89"/>
      <c r="E8" s="89"/>
      <c r="F8" s="89"/>
    </row>
    <row r="9" spans="1:6" ht="12.75">
      <c r="A9" s="89"/>
      <c r="B9" s="89"/>
      <c r="C9" s="93"/>
      <c r="D9" s="89"/>
      <c r="E9" s="89"/>
      <c r="F9" s="89"/>
    </row>
    <row r="10" spans="1:6" ht="12.75">
      <c r="A10" s="89" t="s">
        <v>505</v>
      </c>
      <c r="B10" s="89"/>
      <c r="C10" s="93"/>
      <c r="D10" s="89"/>
      <c r="E10" s="89"/>
      <c r="F10" s="89"/>
    </row>
    <row r="11" spans="1:6" ht="12.75">
      <c r="A11" s="392" t="s">
        <v>910</v>
      </c>
      <c r="B11" s="89"/>
      <c r="C11" s="93"/>
      <c r="D11" s="89"/>
      <c r="E11" s="89"/>
      <c r="F11" s="89"/>
    </row>
    <row r="12" spans="2:6" ht="12.75">
      <c r="B12" s="89"/>
      <c r="C12" s="93"/>
      <c r="D12" s="89"/>
      <c r="E12" s="89"/>
      <c r="F12" s="89"/>
    </row>
    <row r="13" spans="1:6" ht="12.75">
      <c r="A13" s="89"/>
      <c r="B13" s="89"/>
      <c r="C13" s="93"/>
      <c r="D13" s="89"/>
      <c r="E13" s="89"/>
      <c r="F13" s="89"/>
    </row>
    <row r="14" spans="1:6" ht="12.75">
      <c r="A14" s="94"/>
      <c r="B14" s="89"/>
      <c r="C14" s="93"/>
      <c r="D14" s="89"/>
      <c r="E14" s="89"/>
      <c r="F14" s="89"/>
    </row>
    <row r="15" spans="1:6" ht="12.75">
      <c r="A15" s="95"/>
      <c r="B15" s="89"/>
      <c r="C15" s="93"/>
      <c r="D15" s="89"/>
      <c r="E15" s="89"/>
      <c r="F15" s="89"/>
    </row>
    <row r="16" spans="1:6" ht="12.75">
      <c r="A16" s="89"/>
      <c r="B16" s="89"/>
      <c r="C16" s="93"/>
      <c r="D16" s="89"/>
      <c r="E16" s="89"/>
      <c r="F16" s="89"/>
    </row>
    <row r="17" spans="1:6" ht="12.75">
      <c r="A17" s="89"/>
      <c r="B17" s="89"/>
      <c r="C17" s="93"/>
      <c r="D17" s="89"/>
      <c r="E17" s="89"/>
      <c r="F17" s="89"/>
    </row>
    <row r="18" spans="1:6" ht="12.75">
      <c r="A18" s="89"/>
      <c r="B18" s="89"/>
      <c r="C18" s="93"/>
      <c r="D18" s="89"/>
      <c r="E18" s="89"/>
      <c r="F18" s="89"/>
    </row>
    <row r="19" spans="1:6" ht="12.75">
      <c r="A19" s="89"/>
      <c r="B19" s="89"/>
      <c r="C19" s="93"/>
      <c r="D19" s="89"/>
      <c r="E19" s="89"/>
      <c r="F19" s="89"/>
    </row>
    <row r="20" spans="1:6" ht="12.75">
      <c r="A20" s="89"/>
      <c r="B20" s="89"/>
      <c r="C20" s="93"/>
      <c r="D20" s="89"/>
      <c r="E20" s="89"/>
      <c r="F20" s="89"/>
    </row>
    <row r="21" spans="1:6" ht="12.75">
      <c r="A21" s="89"/>
      <c r="B21" s="89"/>
      <c r="C21" s="93"/>
      <c r="D21" s="89"/>
      <c r="E21" s="89"/>
      <c r="F21" s="89"/>
    </row>
    <row r="22" spans="1:6" ht="12.75">
      <c r="A22" s="89"/>
      <c r="B22" s="89"/>
      <c r="C22" s="93"/>
      <c r="D22" s="89"/>
      <c r="E22" s="89"/>
      <c r="F22" s="89"/>
    </row>
  </sheetData>
  <sheetProtection insertRows="0" deleteRows="0"/>
  <mergeCells count="3">
    <mergeCell ref="A5:A7"/>
    <mergeCell ref="A3:B3"/>
    <mergeCell ref="A8:B8"/>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D16" sqref="D16"/>
    </sheetView>
  </sheetViews>
  <sheetFormatPr defaultColWidth="9.28125" defaultRowHeight="15"/>
  <cols>
    <col min="1" max="1" width="12.7109375" style="31" customWidth="1"/>
    <col min="2" max="2" width="44.7109375" style="31" customWidth="1"/>
    <col min="3" max="3" width="11.57421875" style="58" customWidth="1"/>
    <col min="4" max="4" width="9.28125" style="31" customWidth="1"/>
    <col min="5" max="5" width="10.00390625" style="31" customWidth="1"/>
    <col min="6" max="16384" width="9.28125" style="31" customWidth="1"/>
  </cols>
  <sheetData>
    <row r="1" ht="15.75">
      <c r="A1" s="96" t="s">
        <v>722</v>
      </c>
    </row>
    <row r="2" spans="1:3" ht="13.5" thickBot="1">
      <c r="A2" s="33"/>
      <c r="B2" s="33"/>
      <c r="C2" s="97" t="s">
        <v>359</v>
      </c>
    </row>
    <row r="3" spans="1:6" ht="13.5" thickBot="1">
      <c r="A3" s="1301" t="s">
        <v>375</v>
      </c>
      <c r="B3" s="1302"/>
      <c r="C3" s="164">
        <v>42160</v>
      </c>
      <c r="D3" s="61"/>
      <c r="E3" s="62"/>
      <c r="F3" s="61"/>
    </row>
    <row r="4" spans="1:6" ht="12.75">
      <c r="A4" s="1320" t="s">
        <v>377</v>
      </c>
      <c r="B4" s="423" t="s">
        <v>411</v>
      </c>
      <c r="C4" s="456">
        <v>13773</v>
      </c>
      <c r="D4" s="61"/>
      <c r="E4" s="62"/>
      <c r="F4" s="61"/>
    </row>
    <row r="5" spans="1:7" ht="12.75">
      <c r="A5" s="1321"/>
      <c r="B5" s="448" t="s">
        <v>725</v>
      </c>
      <c r="C5" s="457">
        <v>0</v>
      </c>
      <c r="D5" s="61"/>
      <c r="E5" s="61"/>
      <c r="F5" s="61"/>
      <c r="G5" s="60"/>
    </row>
    <row r="6" spans="1:7" ht="12.75">
      <c r="A6" s="1321"/>
      <c r="B6" s="424" t="s">
        <v>378</v>
      </c>
      <c r="C6" s="457">
        <v>0</v>
      </c>
      <c r="D6" s="64"/>
      <c r="E6" s="60"/>
      <c r="F6" s="60"/>
      <c r="G6" s="60"/>
    </row>
    <row r="7" spans="1:7" ht="12.75">
      <c r="A7" s="1321"/>
      <c r="B7" s="424" t="s">
        <v>379</v>
      </c>
      <c r="C7" s="457">
        <v>0</v>
      </c>
      <c r="D7" s="64"/>
      <c r="E7" s="64"/>
      <c r="F7" s="64"/>
      <c r="G7" s="64"/>
    </row>
    <row r="8" spans="1:7" ht="12.75">
      <c r="A8" s="1321"/>
      <c r="B8" s="424" t="s">
        <v>401</v>
      </c>
      <c r="C8" s="457">
        <v>0</v>
      </c>
      <c r="D8" s="64"/>
      <c r="E8" s="64"/>
      <c r="F8" s="64"/>
      <c r="G8" s="64"/>
    </row>
    <row r="9" spans="1:7" ht="13.5" thickBot="1">
      <c r="A9" s="1321"/>
      <c r="B9" s="424" t="s">
        <v>538</v>
      </c>
      <c r="C9" s="457">
        <v>0</v>
      </c>
      <c r="D9" s="64"/>
      <c r="E9" s="60"/>
      <c r="F9" s="60"/>
      <c r="G9" s="60"/>
    </row>
    <row r="10" spans="1:7" ht="13.5" thickBot="1">
      <c r="A10" s="1322"/>
      <c r="B10" s="425" t="s">
        <v>360</v>
      </c>
      <c r="C10" s="458">
        <f>SUM(C4:C9)</f>
        <v>13773</v>
      </c>
      <c r="D10" s="67"/>
      <c r="E10" s="67"/>
      <c r="F10" s="67"/>
      <c r="G10" s="67"/>
    </row>
    <row r="11" spans="1:7" ht="12.75">
      <c r="A11" s="1303" t="s">
        <v>381</v>
      </c>
      <c r="B11" s="423" t="s">
        <v>412</v>
      </c>
      <c r="C11" s="456">
        <v>146</v>
      </c>
      <c r="D11" s="68"/>
      <c r="E11" s="68"/>
      <c r="F11" s="68"/>
      <c r="G11" s="69"/>
    </row>
    <row r="12" spans="1:7" ht="12.75">
      <c r="A12" s="1304"/>
      <c r="B12" s="424" t="s">
        <v>383</v>
      </c>
      <c r="C12" s="457">
        <v>20000</v>
      </c>
      <c r="D12" s="69"/>
      <c r="E12" s="69"/>
      <c r="F12" s="68"/>
      <c r="G12" s="69"/>
    </row>
    <row r="13" spans="1:7" ht="12.75">
      <c r="A13" s="1304"/>
      <c r="B13" s="424" t="s">
        <v>384</v>
      </c>
      <c r="C13" s="457">
        <v>0</v>
      </c>
      <c r="D13" s="69"/>
      <c r="E13" s="69"/>
      <c r="F13" s="69"/>
      <c r="G13" s="69"/>
    </row>
    <row r="14" spans="1:7" ht="12.75">
      <c r="A14" s="1304"/>
      <c r="B14" s="424" t="s">
        <v>403</v>
      </c>
      <c r="C14" s="457">
        <v>0</v>
      </c>
      <c r="D14" s="70"/>
      <c r="E14" s="70"/>
      <c r="F14" s="70"/>
      <c r="G14" s="70"/>
    </row>
    <row r="15" spans="1:7" ht="13.5" thickBot="1">
      <c r="A15" s="1304"/>
      <c r="B15" s="426" t="s">
        <v>539</v>
      </c>
      <c r="C15" s="459">
        <v>1020</v>
      </c>
      <c r="D15" s="70"/>
      <c r="E15" s="70"/>
      <c r="F15" s="70"/>
      <c r="G15" s="70"/>
    </row>
    <row r="16" spans="1:7" ht="13.5" thickBot="1">
      <c r="A16" s="1305"/>
      <c r="B16" s="425" t="s">
        <v>360</v>
      </c>
      <c r="C16" s="458">
        <f>SUM(C11:C15)</f>
        <v>21166</v>
      </c>
      <c r="D16" s="67"/>
      <c r="E16" s="67"/>
      <c r="F16" s="67"/>
      <c r="G16" s="67"/>
    </row>
    <row r="17" spans="1:7" ht="13.5" thickBot="1">
      <c r="A17" s="1301" t="s">
        <v>376</v>
      </c>
      <c r="B17" s="1302"/>
      <c r="C17" s="458">
        <f>C3+C10-C16</f>
        <v>34767</v>
      </c>
      <c r="D17" s="67"/>
      <c r="E17" s="67"/>
      <c r="F17" s="67"/>
      <c r="G17" s="67"/>
    </row>
    <row r="18" spans="1:7" ht="12.75">
      <c r="A18" s="65"/>
      <c r="B18" s="65"/>
      <c r="C18" s="66"/>
      <c r="D18" s="65"/>
      <c r="E18" s="67"/>
      <c r="F18" s="67"/>
      <c r="G18" s="67"/>
    </row>
    <row r="19" spans="1:7" ht="12.75">
      <c r="A19" s="12" t="s">
        <v>505</v>
      </c>
      <c r="B19" s="65"/>
      <c r="C19" s="66"/>
      <c r="D19" s="65"/>
      <c r="E19" s="67"/>
      <c r="F19" s="67"/>
      <c r="G19" s="67"/>
    </row>
    <row r="20" spans="1:7" ht="12.75">
      <c r="A20" s="16" t="s">
        <v>724</v>
      </c>
      <c r="B20" s="65"/>
      <c r="C20" s="66"/>
      <c r="D20" s="65"/>
      <c r="E20" s="67"/>
      <c r="F20" s="67"/>
      <c r="G20" s="67"/>
    </row>
    <row r="21" spans="1:7" ht="12.75">
      <c r="A21" s="65"/>
      <c r="B21" s="65"/>
      <c r="C21" s="66"/>
      <c r="D21" s="65"/>
      <c r="E21" s="67"/>
      <c r="F21" s="67"/>
      <c r="G21" s="67"/>
    </row>
    <row r="22" spans="1:7" ht="12.75">
      <c r="A22" s="65"/>
      <c r="B22" s="65"/>
      <c r="C22" s="66"/>
      <c r="D22" s="65"/>
      <c r="E22" s="67"/>
      <c r="F22" s="67"/>
      <c r="G22" s="67"/>
    </row>
    <row r="23" spans="1:7" ht="12.75">
      <c r="A23" s="67"/>
      <c r="B23" s="67"/>
      <c r="C23" s="71"/>
      <c r="D23" s="67"/>
      <c r="E23" s="67"/>
      <c r="F23" s="67"/>
      <c r="G23" s="67"/>
    </row>
    <row r="24" spans="1:7" ht="12.75">
      <c r="A24" s="67"/>
      <c r="B24" s="67"/>
      <c r="C24" s="71"/>
      <c r="D24" s="67"/>
      <c r="E24" s="67"/>
      <c r="F24" s="67"/>
      <c r="G24" s="67"/>
    </row>
    <row r="25" spans="1:7" ht="12.75">
      <c r="A25" s="67"/>
      <c r="B25" s="67"/>
      <c r="C25" s="71"/>
      <c r="D25" s="67"/>
      <c r="E25" s="67"/>
      <c r="F25" s="67"/>
      <c r="G25" s="67"/>
    </row>
    <row r="26" spans="1:7" ht="12.75">
      <c r="A26" s="67"/>
      <c r="B26" s="67"/>
      <c r="C26" s="71"/>
      <c r="D26" s="67"/>
      <c r="E26" s="67"/>
      <c r="F26" s="67"/>
      <c r="G26" s="67"/>
    </row>
    <row r="27" spans="1:7" ht="12.75">
      <c r="A27" s="67"/>
      <c r="B27" s="67"/>
      <c r="C27" s="71"/>
      <c r="D27" s="67"/>
      <c r="E27" s="67"/>
      <c r="F27" s="67"/>
      <c r="G27" s="67"/>
    </row>
    <row r="28" spans="1:7" ht="12.75">
      <c r="A28" s="67"/>
      <c r="B28" s="67"/>
      <c r="C28" s="71"/>
      <c r="D28" s="67"/>
      <c r="E28" s="67"/>
      <c r="F28" s="67"/>
      <c r="G28" s="67"/>
    </row>
    <row r="29" spans="1:7" ht="12.75">
      <c r="A29" s="67"/>
      <c r="B29" s="67"/>
      <c r="C29" s="71"/>
      <c r="D29" s="67"/>
      <c r="E29" s="67"/>
      <c r="F29" s="67"/>
      <c r="G29" s="67"/>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B5" sqref="B5"/>
    </sheetView>
  </sheetViews>
  <sheetFormatPr defaultColWidth="9.28125" defaultRowHeight="15"/>
  <cols>
    <col min="1" max="1" width="46.7109375" style="15" customWidth="1"/>
    <col min="2" max="2" width="14.57421875" style="15" customWidth="1"/>
    <col min="3" max="3" width="15.00390625" style="15" customWidth="1"/>
    <col min="4" max="4" width="17.421875" style="15" customWidth="1"/>
    <col min="5" max="16384" width="9.28125" style="15" customWidth="1"/>
  </cols>
  <sheetData>
    <row r="1" spans="1:7" ht="15.75">
      <c r="A1" s="11" t="s">
        <v>758</v>
      </c>
      <c r="B1" s="12"/>
      <c r="C1" s="12"/>
      <c r="E1" s="99"/>
      <c r="F1" s="12"/>
      <c r="G1" s="12"/>
    </row>
    <row r="2" spans="1:7" ht="13.5" thickBot="1">
      <c r="A2" s="33"/>
      <c r="B2" s="33"/>
      <c r="C2" s="33"/>
      <c r="D2" s="13" t="s">
        <v>359</v>
      </c>
      <c r="E2" s="33"/>
      <c r="F2" s="12"/>
      <c r="G2" s="12"/>
    </row>
    <row r="3" spans="1:7" s="28" customFormat="1" ht="26.25" thickBot="1">
      <c r="A3" s="34" t="s">
        <v>535</v>
      </c>
      <c r="B3" s="35" t="s">
        <v>753</v>
      </c>
      <c r="C3" s="36" t="s">
        <v>754</v>
      </c>
      <c r="D3" s="37" t="s">
        <v>755</v>
      </c>
      <c r="E3" s="27"/>
      <c r="F3" s="27"/>
      <c r="G3" s="27"/>
    </row>
    <row r="4" spans="1:7" ht="13.5" thickBot="1">
      <c r="A4" s="38" t="s">
        <v>980</v>
      </c>
      <c r="B4" s="203">
        <v>57</v>
      </c>
      <c r="C4" s="204">
        <v>24</v>
      </c>
      <c r="D4" s="205">
        <f>SUM(B4:C4)</f>
        <v>81</v>
      </c>
      <c r="E4" s="12"/>
      <c r="F4" s="12"/>
      <c r="G4" s="12"/>
    </row>
    <row r="5" spans="1:7" ht="18.75" customHeight="1" thickBot="1">
      <c r="A5" s="447" t="s">
        <v>757</v>
      </c>
      <c r="B5" s="206">
        <f>SUM(B4:B4)</f>
        <v>57</v>
      </c>
      <c r="C5" s="206">
        <f>SUM(C4:C4)</f>
        <v>24</v>
      </c>
      <c r="D5" s="207">
        <f>SUM(D4:D4)</f>
        <v>81</v>
      </c>
      <c r="E5" s="39"/>
      <c r="F5" s="12"/>
      <c r="G5" s="12"/>
    </row>
    <row r="6" spans="1:7" ht="12.75">
      <c r="A6" s="40"/>
      <c r="B6" s="12"/>
      <c r="C6" s="12"/>
      <c r="D6" s="12"/>
      <c r="E6" s="12"/>
      <c r="F6" s="12"/>
      <c r="G6" s="12"/>
    </row>
    <row r="7" spans="1:7" ht="12.75">
      <c r="A7" s="12" t="s">
        <v>481</v>
      </c>
      <c r="B7" s="25"/>
      <c r="C7" s="25"/>
      <c r="D7" s="25"/>
      <c r="E7" s="12"/>
      <c r="F7" s="12"/>
      <c r="G7" s="12"/>
    </row>
    <row r="8" spans="1:7" ht="12.75">
      <c r="A8" s="986" t="s">
        <v>536</v>
      </c>
      <c r="B8" s="986"/>
      <c r="C8" s="986"/>
      <c r="D8" s="986"/>
      <c r="E8" s="12"/>
      <c r="F8" s="12"/>
      <c r="G8" s="12"/>
    </row>
    <row r="9" spans="1:7" ht="12.75">
      <c r="A9" s="12" t="s">
        <v>756</v>
      </c>
      <c r="B9" s="12"/>
      <c r="C9" s="12"/>
      <c r="D9" s="12"/>
      <c r="E9" s="12"/>
      <c r="F9" s="12"/>
      <c r="G9" s="12"/>
    </row>
    <row r="10" spans="1:7" ht="12.75">
      <c r="A10" s="12" t="s">
        <v>764</v>
      </c>
      <c r="B10" s="12"/>
      <c r="C10" s="12"/>
      <c r="D10" s="12"/>
      <c r="E10" s="39"/>
      <c r="F10" s="12"/>
      <c r="G10" s="12"/>
    </row>
    <row r="11" spans="1:7" ht="12.75">
      <c r="A11" s="12"/>
      <c r="B11" s="12"/>
      <c r="C11" s="12"/>
      <c r="D11" s="12"/>
      <c r="E11" s="12"/>
      <c r="F11" s="12"/>
      <c r="G11" s="12"/>
    </row>
    <row r="12" spans="1:7" ht="12.75">
      <c r="A12" s="12"/>
      <c r="B12" s="12"/>
      <c r="C12" s="12"/>
      <c r="D12" s="12"/>
      <c r="E12" s="12"/>
      <c r="F12" s="12"/>
      <c r="G12" s="12"/>
    </row>
    <row r="13" spans="1:7" ht="12.75">
      <c r="A13" s="12"/>
      <c r="B13" s="12"/>
      <c r="C13" s="12"/>
      <c r="D13" s="12"/>
      <c r="E13" s="12"/>
      <c r="F13" s="12"/>
      <c r="G13" s="12"/>
    </row>
    <row r="14" spans="1:7" ht="12.75">
      <c r="A14" s="12"/>
      <c r="B14" s="12"/>
      <c r="C14" s="12"/>
      <c r="D14" s="12"/>
      <c r="E14" s="12"/>
      <c r="F14" s="12"/>
      <c r="G14" s="12"/>
    </row>
    <row r="15" spans="1:7" ht="12.75">
      <c r="A15" s="12"/>
      <c r="B15" s="12"/>
      <c r="C15" s="12"/>
      <c r="D15" s="12"/>
      <c r="E15" s="12"/>
      <c r="F15" s="12"/>
      <c r="G15" s="12"/>
    </row>
    <row r="16" spans="1:7" ht="12.75">
      <c r="A16" s="12"/>
      <c r="B16" s="12"/>
      <c r="C16" s="12"/>
      <c r="D16" s="12"/>
      <c r="E16" s="12"/>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sheetData>
  <sheetProtection formatRows="0" insertRows="0" deleteRows="0"/>
  <mergeCells count="1">
    <mergeCell ref="A8:D8"/>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28125" defaultRowHeight="15"/>
  <cols>
    <col min="1" max="1" width="46.57421875" style="102" customWidth="1"/>
    <col min="2" max="2" width="5.57421875" style="104" customWidth="1"/>
    <col min="3" max="3" width="14.28125" style="102" customWidth="1"/>
    <col min="4" max="4" width="13.421875" style="102" customWidth="1"/>
    <col min="5" max="5" width="12.7109375" style="102" customWidth="1"/>
    <col min="6" max="6" width="13.57421875" style="102" customWidth="1"/>
    <col min="7" max="16384" width="9.28125" style="102" customWidth="1"/>
  </cols>
  <sheetData>
    <row r="1" ht="15.75">
      <c r="A1" s="43" t="s">
        <v>917</v>
      </c>
    </row>
    <row r="2" ht="15">
      <c r="F2" s="304"/>
    </row>
    <row r="3" ht="15">
      <c r="A3" s="102" t="s">
        <v>916</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G1">
      <selection activeCell="H23" sqref="H23"/>
    </sheetView>
  </sheetViews>
  <sheetFormatPr defaultColWidth="9.28125" defaultRowHeight="15"/>
  <cols>
    <col min="1" max="1" width="1.421875" style="15" customWidth="1"/>
    <col min="2" max="2" width="4.421875" style="15" customWidth="1"/>
    <col min="3" max="3" width="3.28125" style="15" customWidth="1"/>
    <col min="4" max="5" width="6.28125" style="15" customWidth="1"/>
    <col min="6" max="6" width="43.57421875" style="15" customWidth="1"/>
    <col min="7" max="7" width="5.28125" style="28" customWidth="1"/>
    <col min="8" max="13" width="11.57421875" style="15" customWidth="1"/>
    <col min="14" max="14" width="2.00390625" style="251" customWidth="1"/>
    <col min="15" max="16384" width="9.28125" style="15" customWidth="1"/>
  </cols>
  <sheetData>
    <row r="1" spans="1:13" ht="22.5" customHeight="1">
      <c r="A1" s="247" t="s">
        <v>708</v>
      </c>
      <c r="B1" s="248"/>
      <c r="C1" s="248"/>
      <c r="D1" s="248"/>
      <c r="E1" s="248"/>
      <c r="F1" s="249"/>
      <c r="G1" s="250"/>
      <c r="H1" s="248"/>
      <c r="I1" s="248"/>
      <c r="J1" s="248"/>
      <c r="K1" s="248"/>
      <c r="L1" s="248"/>
      <c r="M1" s="248"/>
    </row>
    <row r="2" spans="1:14" ht="16.5" thickBot="1">
      <c r="A2" s="247"/>
      <c r="B2" s="248"/>
      <c r="C2" s="248"/>
      <c r="D2" s="248"/>
      <c r="E2" s="248"/>
      <c r="F2" s="249"/>
      <c r="G2" s="250"/>
      <c r="H2" s="248"/>
      <c r="I2" s="248"/>
      <c r="J2" s="248"/>
      <c r="K2" s="248"/>
      <c r="L2" s="248"/>
      <c r="M2" s="250" t="s">
        <v>747</v>
      </c>
      <c r="N2" s="252"/>
    </row>
    <row r="3" spans="1:14" ht="14.25" customHeight="1">
      <c r="A3" s="994" t="s">
        <v>550</v>
      </c>
      <c r="B3" s="995"/>
      <c r="C3" s="995"/>
      <c r="D3" s="995"/>
      <c r="E3" s="995"/>
      <c r="F3" s="996"/>
      <c r="G3" s="1003" t="s">
        <v>339</v>
      </c>
      <c r="H3" s="987" t="s">
        <v>551</v>
      </c>
      <c r="I3" s="1006"/>
      <c r="J3" s="987" t="s">
        <v>552</v>
      </c>
      <c r="K3" s="1006"/>
      <c r="L3" s="987" t="s">
        <v>553</v>
      </c>
      <c r="M3" s="988"/>
      <c r="N3" s="253"/>
    </row>
    <row r="4" spans="1:14" ht="13.5" customHeight="1">
      <c r="A4" s="997"/>
      <c r="B4" s="998"/>
      <c r="C4" s="998"/>
      <c r="D4" s="998"/>
      <c r="E4" s="998"/>
      <c r="F4" s="999"/>
      <c r="G4" s="1004"/>
      <c r="H4" s="360" t="s">
        <v>554</v>
      </c>
      <c r="I4" s="358" t="s">
        <v>340</v>
      </c>
      <c r="J4" s="360" t="s">
        <v>484</v>
      </c>
      <c r="K4" s="358" t="s">
        <v>340</v>
      </c>
      <c r="L4" s="360" t="s">
        <v>484</v>
      </c>
      <c r="M4" s="359" t="s">
        <v>340</v>
      </c>
      <c r="N4" s="254"/>
    </row>
    <row r="5" spans="1:14" ht="11.25" customHeight="1" thickBot="1">
      <c r="A5" s="1000"/>
      <c r="B5" s="1001"/>
      <c r="C5" s="1001"/>
      <c r="D5" s="1001"/>
      <c r="E5" s="1001"/>
      <c r="F5" s="1002"/>
      <c r="G5" s="1005"/>
      <c r="H5" s="355">
        <v>1</v>
      </c>
      <c r="I5" s="356">
        <v>2</v>
      </c>
      <c r="J5" s="355">
        <v>3</v>
      </c>
      <c r="K5" s="356">
        <v>4</v>
      </c>
      <c r="L5" s="355">
        <v>5</v>
      </c>
      <c r="M5" s="357">
        <v>6</v>
      </c>
      <c r="N5" s="255"/>
    </row>
    <row r="6" spans="1:14" ht="12.75" customHeight="1">
      <c r="A6" s="991" t="s">
        <v>613</v>
      </c>
      <c r="B6" s="992"/>
      <c r="C6" s="992"/>
      <c r="D6" s="992"/>
      <c r="E6" s="992"/>
      <c r="F6" s="993"/>
      <c r="G6" s="313">
        <v>1</v>
      </c>
      <c r="H6" s="600">
        <f aca="true" t="shared" si="0" ref="H6:M6">+H7+H32</f>
        <v>252410</v>
      </c>
      <c r="I6" s="601">
        <f t="shared" si="0"/>
        <v>252410</v>
      </c>
      <c r="J6" s="600">
        <f t="shared" si="0"/>
        <v>49972</v>
      </c>
      <c r="K6" s="601">
        <f t="shared" si="0"/>
        <v>49972</v>
      </c>
      <c r="L6" s="600">
        <f t="shared" si="0"/>
        <v>302382</v>
      </c>
      <c r="M6" s="602">
        <f t="shared" si="0"/>
        <v>302382</v>
      </c>
      <c r="N6" s="254"/>
    </row>
    <row r="7" spans="1:16" ht="12.75" customHeight="1">
      <c r="A7" s="256"/>
      <c r="B7" s="989" t="s">
        <v>614</v>
      </c>
      <c r="C7" s="989"/>
      <c r="D7" s="989"/>
      <c r="E7" s="989"/>
      <c r="F7" s="990"/>
      <c r="G7" s="315">
        <f>G6+1</f>
        <v>2</v>
      </c>
      <c r="H7" s="603">
        <f aca="true" t="shared" si="1" ref="H7:M7">+H8+H18+H25</f>
        <v>238507</v>
      </c>
      <c r="I7" s="604">
        <f t="shared" si="1"/>
        <v>238507</v>
      </c>
      <c r="J7" s="603">
        <f t="shared" si="1"/>
        <v>49972</v>
      </c>
      <c r="K7" s="604">
        <f t="shared" si="1"/>
        <v>49972</v>
      </c>
      <c r="L7" s="603">
        <f t="shared" si="1"/>
        <v>288479</v>
      </c>
      <c r="M7" s="605">
        <f t="shared" si="1"/>
        <v>288479</v>
      </c>
      <c r="N7" s="254"/>
      <c r="O7" s="98"/>
      <c r="P7" s="98"/>
    </row>
    <row r="8" spans="1:16" ht="12.75" customHeight="1">
      <c r="A8" s="257"/>
      <c r="B8" s="258"/>
      <c r="C8" s="259" t="s">
        <v>555</v>
      </c>
      <c r="D8" s="260" t="s">
        <v>615</v>
      </c>
      <c r="E8" s="258"/>
      <c r="F8" s="261"/>
      <c r="G8" s="316">
        <f aca="true" t="shared" si="2" ref="G8:G34">G7+1</f>
        <v>3</v>
      </c>
      <c r="H8" s="606">
        <f aca="true" t="shared" si="3" ref="H8:M8">+H9+H12</f>
        <v>213062</v>
      </c>
      <c r="I8" s="607">
        <f t="shared" si="3"/>
        <v>213062</v>
      </c>
      <c r="J8" s="606">
        <f t="shared" si="3"/>
        <v>49972</v>
      </c>
      <c r="K8" s="607">
        <f t="shared" si="3"/>
        <v>49972</v>
      </c>
      <c r="L8" s="606">
        <f t="shared" si="3"/>
        <v>263034</v>
      </c>
      <c r="M8" s="608">
        <f t="shared" si="3"/>
        <v>263034</v>
      </c>
      <c r="N8" s="254"/>
      <c r="O8" s="98"/>
      <c r="P8" s="98"/>
    </row>
    <row r="9" spans="1:16" ht="12.75" customHeight="1">
      <c r="A9" s="262"/>
      <c r="B9" s="263"/>
      <c r="C9" s="263"/>
      <c r="D9" s="263" t="s">
        <v>341</v>
      </c>
      <c r="E9" s="263" t="s">
        <v>662</v>
      </c>
      <c r="F9" s="264"/>
      <c r="G9" s="311">
        <f t="shared" si="2"/>
        <v>4</v>
      </c>
      <c r="H9" s="609">
        <f aca="true" t="shared" si="4" ref="H9:M9">+H10+H11</f>
        <v>11121</v>
      </c>
      <c r="I9" s="610">
        <f t="shared" si="4"/>
        <v>11121</v>
      </c>
      <c r="J9" s="609">
        <f t="shared" si="4"/>
        <v>10223</v>
      </c>
      <c r="K9" s="610">
        <f t="shared" si="4"/>
        <v>10223</v>
      </c>
      <c r="L9" s="609">
        <f t="shared" si="4"/>
        <v>21344</v>
      </c>
      <c r="M9" s="611">
        <f t="shared" si="4"/>
        <v>21344</v>
      </c>
      <c r="N9" s="254"/>
      <c r="O9" s="98"/>
      <c r="P9" s="98"/>
    </row>
    <row r="10" spans="1:16" ht="12.75" customHeight="1">
      <c r="A10" s="361"/>
      <c r="B10" s="272"/>
      <c r="C10" s="272"/>
      <c r="D10" s="272"/>
      <c r="E10" s="272" t="s">
        <v>555</v>
      </c>
      <c r="F10" s="272" t="s">
        <v>557</v>
      </c>
      <c r="G10" s="270">
        <f t="shared" si="2"/>
        <v>5</v>
      </c>
      <c r="H10" s="612">
        <f>VLOOKUP($G10,'5.d'!$B$6:$J$35,4,0)</f>
        <v>11121</v>
      </c>
      <c r="I10" s="613">
        <f>VLOOKUP($G10,'5.d'!$B$6:$J$35,5,0)</f>
        <v>11121</v>
      </c>
      <c r="J10" s="612">
        <f>VLOOKUP($G10,'5.d'!$B$6:$J$35,6,0)</f>
        <v>10223</v>
      </c>
      <c r="K10" s="613">
        <f>VLOOKUP($G10,'5.d'!$B$6:$J$35,7,0)</f>
        <v>10223</v>
      </c>
      <c r="L10" s="612">
        <f>+H10+J10</f>
        <v>21344</v>
      </c>
      <c r="M10" s="614">
        <f>+I10+K10</f>
        <v>21344</v>
      </c>
      <c r="N10" s="271"/>
      <c r="O10" s="98"/>
      <c r="P10" s="98"/>
    </row>
    <row r="11" spans="1:16" ht="12.75" customHeight="1">
      <c r="A11" s="361"/>
      <c r="B11" s="272"/>
      <c r="C11" s="272"/>
      <c r="D11" s="272"/>
      <c r="E11" s="248"/>
      <c r="F11" s="272" t="s">
        <v>558</v>
      </c>
      <c r="G11" s="270">
        <f t="shared" si="2"/>
        <v>6</v>
      </c>
      <c r="H11" s="612">
        <f>VLOOKUP($G11,'5.d'!$B$6:$J$35,4,0)</f>
        <v>0</v>
      </c>
      <c r="I11" s="613">
        <f>VLOOKUP($G11,'5.d'!$B$6:$J$35,5,0)</f>
        <v>0</v>
      </c>
      <c r="J11" s="612">
        <f>VLOOKUP($G11,'5.d'!$B$6:$J$35,6,0)</f>
        <v>0</v>
      </c>
      <c r="K11" s="613">
        <f>VLOOKUP($G11,'5.d'!$B$6:$J$35,7,0)</f>
        <v>0</v>
      </c>
      <c r="L11" s="612">
        <f>+H11+J11</f>
        <v>0</v>
      </c>
      <c r="M11" s="614">
        <f>+I11+K11</f>
        <v>0</v>
      </c>
      <c r="N11" s="271"/>
      <c r="O11" s="98"/>
      <c r="P11" s="98"/>
    </row>
    <row r="12" spans="1:16" ht="12.75" customHeight="1">
      <c r="A12" s="262"/>
      <c r="B12" s="263"/>
      <c r="C12" s="263"/>
      <c r="D12" s="263"/>
      <c r="E12" s="263" t="s">
        <v>616</v>
      </c>
      <c r="F12" s="264"/>
      <c r="G12" s="311">
        <f>G11+1</f>
        <v>7</v>
      </c>
      <c r="H12" s="609">
        <f aca="true" t="shared" si="5" ref="H12:M12">+H13+H17</f>
        <v>201941</v>
      </c>
      <c r="I12" s="610">
        <f t="shared" si="5"/>
        <v>201941</v>
      </c>
      <c r="J12" s="609">
        <f t="shared" si="5"/>
        <v>39749</v>
      </c>
      <c r="K12" s="610">
        <f t="shared" si="5"/>
        <v>39749</v>
      </c>
      <c r="L12" s="609">
        <f t="shared" si="5"/>
        <v>241690</v>
      </c>
      <c r="M12" s="611">
        <f t="shared" si="5"/>
        <v>241690</v>
      </c>
      <c r="N12" s="254"/>
      <c r="O12" s="98"/>
      <c r="P12" s="98"/>
    </row>
    <row r="13" spans="1:16" s="265" customFormat="1" ht="12.75" customHeight="1">
      <c r="A13" s="362"/>
      <c r="B13" s="272"/>
      <c r="C13" s="272"/>
      <c r="D13" s="272"/>
      <c r="E13" s="272" t="s">
        <v>555</v>
      </c>
      <c r="F13" s="272" t="s">
        <v>617</v>
      </c>
      <c r="G13" s="314">
        <f t="shared" si="2"/>
        <v>8</v>
      </c>
      <c r="H13" s="612">
        <f aca="true" t="shared" si="6" ref="H13:M13">+H14+H15+H16</f>
        <v>194960</v>
      </c>
      <c r="I13" s="613">
        <f t="shared" si="6"/>
        <v>194960</v>
      </c>
      <c r="J13" s="612">
        <f t="shared" si="6"/>
        <v>39749</v>
      </c>
      <c r="K13" s="613">
        <f t="shared" si="6"/>
        <v>39749</v>
      </c>
      <c r="L13" s="612">
        <f t="shared" si="6"/>
        <v>234709</v>
      </c>
      <c r="M13" s="614">
        <f t="shared" si="6"/>
        <v>234709</v>
      </c>
      <c r="N13" s="271"/>
      <c r="O13" s="180"/>
      <c r="P13" s="180"/>
    </row>
    <row r="14" spans="1:16" s="265" customFormat="1" ht="12.75" customHeight="1">
      <c r="A14" s="362"/>
      <c r="B14" s="272"/>
      <c r="C14" s="272"/>
      <c r="D14" s="272"/>
      <c r="E14" s="248"/>
      <c r="F14" s="272" t="s">
        <v>611</v>
      </c>
      <c r="G14" s="314">
        <f t="shared" si="2"/>
        <v>9</v>
      </c>
      <c r="H14" s="612">
        <f>VLOOKUP($G14,'5.a'!$B$7:$J$37,4,0)</f>
        <v>190670</v>
      </c>
      <c r="I14" s="613">
        <f>VLOOKUP($G14,'5.a'!$B$7:$J$37,5,0)</f>
        <v>190670</v>
      </c>
      <c r="J14" s="612">
        <f>VLOOKUP($G14,'5.a'!$B$7:$J$37,6,0)</f>
        <v>4597</v>
      </c>
      <c r="K14" s="613">
        <f>VLOOKUP($G14,'5.a'!$B$7:$J$37,7,0)</f>
        <v>4597</v>
      </c>
      <c r="L14" s="612">
        <f aca="true" t="shared" si="7" ref="L14:M17">+H14+J14</f>
        <v>195267</v>
      </c>
      <c r="M14" s="614">
        <f t="shared" si="7"/>
        <v>195267</v>
      </c>
      <c r="N14" s="271"/>
      <c r="O14" s="180"/>
      <c r="P14" s="180"/>
    </row>
    <row r="15" spans="1:16" s="265" customFormat="1" ht="12.75" customHeight="1">
      <c r="A15" s="363"/>
      <c r="B15" s="272"/>
      <c r="C15" s="272"/>
      <c r="D15" s="272"/>
      <c r="E15" s="272"/>
      <c r="F15" s="272" t="s">
        <v>610</v>
      </c>
      <c r="G15" s="314">
        <f t="shared" si="2"/>
        <v>10</v>
      </c>
      <c r="H15" s="612">
        <f>VLOOKUP($G15,'5.c'!$B$6:$J$14,4,0)</f>
        <v>0</v>
      </c>
      <c r="I15" s="613">
        <f>VLOOKUP($G15,'5.c'!$B$6:$J$14,5,0)</f>
        <v>0</v>
      </c>
      <c r="J15" s="612">
        <f>VLOOKUP($G15,'5.c'!$B$6:$J$14,6,0)</f>
        <v>0</v>
      </c>
      <c r="K15" s="613">
        <f>VLOOKUP($G15,'5.c'!$B$6:$J$14,7,0)</f>
        <v>0</v>
      </c>
      <c r="L15" s="612">
        <f t="shared" si="7"/>
        <v>0</v>
      </c>
      <c r="M15" s="614">
        <f t="shared" si="7"/>
        <v>0</v>
      </c>
      <c r="N15" s="271"/>
      <c r="O15" s="180"/>
      <c r="P15" s="180"/>
    </row>
    <row r="16" spans="1:16" s="265" customFormat="1" ht="12.75" customHeight="1">
      <c r="A16" s="362"/>
      <c r="B16" s="272"/>
      <c r="C16" s="272"/>
      <c r="D16" s="272"/>
      <c r="E16" s="248"/>
      <c r="F16" s="272" t="s">
        <v>612</v>
      </c>
      <c r="G16" s="314">
        <f t="shared" si="2"/>
        <v>11</v>
      </c>
      <c r="H16" s="612">
        <f>VLOOKUP($G16,'5.a'!$B$7:$J$37,4,0)</f>
        <v>4290</v>
      </c>
      <c r="I16" s="613">
        <f>VLOOKUP($G16,'5.a'!$B$7:$J$37,5,0)</f>
        <v>4290</v>
      </c>
      <c r="J16" s="612">
        <f>VLOOKUP($G16,'5.a'!$B$7:$J$37,6,0)</f>
        <v>35152</v>
      </c>
      <c r="K16" s="613">
        <f>VLOOKUP($G16,'5.a'!$B$7:$J$37,7,0)</f>
        <v>35152</v>
      </c>
      <c r="L16" s="612">
        <f t="shared" si="7"/>
        <v>39442</v>
      </c>
      <c r="M16" s="614">
        <f t="shared" si="7"/>
        <v>39442</v>
      </c>
      <c r="N16" s="271"/>
      <c r="O16" s="180"/>
      <c r="P16" s="180"/>
    </row>
    <row r="17" spans="1:16" s="265" customFormat="1" ht="12.75" customHeight="1">
      <c r="A17" s="364"/>
      <c r="B17" s="272"/>
      <c r="C17" s="272"/>
      <c r="D17" s="272"/>
      <c r="E17" s="272"/>
      <c r="F17" s="272" t="s">
        <v>558</v>
      </c>
      <c r="G17" s="314">
        <f t="shared" si="2"/>
        <v>12</v>
      </c>
      <c r="H17" s="612">
        <f>VLOOKUP($G17,5b!$B$7:$I$35,3,0)</f>
        <v>6981</v>
      </c>
      <c r="I17" s="613">
        <f>VLOOKUP($G17,5b!$B$7:$I$35,4,0)</f>
        <v>6981</v>
      </c>
      <c r="J17" s="612">
        <f>VLOOKUP($G17,5b!$B$7:$I$35,5,0)</f>
        <v>0</v>
      </c>
      <c r="K17" s="613">
        <f>VLOOKUP($G17,5b!$B$7:$I$35,6,0)</f>
        <v>0</v>
      </c>
      <c r="L17" s="612">
        <f t="shared" si="7"/>
        <v>6981</v>
      </c>
      <c r="M17" s="614">
        <f t="shared" si="7"/>
        <v>6981</v>
      </c>
      <c r="N17" s="271"/>
      <c r="O17" s="180"/>
      <c r="P17" s="180"/>
    </row>
    <row r="18" spans="1:14" ht="12.75" customHeight="1">
      <c r="A18" s="257"/>
      <c r="B18" s="258"/>
      <c r="C18" s="259"/>
      <c r="D18" s="260" t="s">
        <v>618</v>
      </c>
      <c r="E18" s="258"/>
      <c r="F18" s="261"/>
      <c r="G18" s="316">
        <f t="shared" si="2"/>
        <v>13</v>
      </c>
      <c r="H18" s="606">
        <f aca="true" t="shared" si="8" ref="H18:M18">+H19+H22</f>
        <v>25414</v>
      </c>
      <c r="I18" s="607">
        <f t="shared" si="8"/>
        <v>25414</v>
      </c>
      <c r="J18" s="606">
        <f t="shared" si="8"/>
        <v>0</v>
      </c>
      <c r="K18" s="607">
        <f t="shared" si="8"/>
        <v>0</v>
      </c>
      <c r="L18" s="606">
        <f t="shared" si="8"/>
        <v>25414</v>
      </c>
      <c r="M18" s="608">
        <f t="shared" si="8"/>
        <v>25414</v>
      </c>
      <c r="N18" s="254"/>
    </row>
    <row r="19" spans="1:14" ht="12.75" customHeight="1">
      <c r="A19" s="262"/>
      <c r="B19" s="263"/>
      <c r="C19" s="263"/>
      <c r="D19" s="263" t="s">
        <v>341</v>
      </c>
      <c r="E19" s="263" t="s">
        <v>619</v>
      </c>
      <c r="F19" s="264"/>
      <c r="G19" s="311">
        <f t="shared" si="2"/>
        <v>14</v>
      </c>
      <c r="H19" s="609">
        <f aca="true" t="shared" si="9" ref="H19:M19">+H20+H21</f>
        <v>0</v>
      </c>
      <c r="I19" s="610">
        <f t="shared" si="9"/>
        <v>0</v>
      </c>
      <c r="J19" s="609">
        <f t="shared" si="9"/>
        <v>0</v>
      </c>
      <c r="K19" s="610">
        <f t="shared" si="9"/>
        <v>0</v>
      </c>
      <c r="L19" s="609">
        <f t="shared" si="9"/>
        <v>0</v>
      </c>
      <c r="M19" s="611">
        <f t="shared" si="9"/>
        <v>0</v>
      </c>
      <c r="N19" s="254"/>
    </row>
    <row r="20" spans="1:14" ht="12.75" customHeight="1">
      <c r="A20" s="361"/>
      <c r="B20" s="272"/>
      <c r="C20" s="272"/>
      <c r="D20" s="272"/>
      <c r="E20" s="272" t="s">
        <v>555</v>
      </c>
      <c r="F20" s="272" t="s">
        <v>557</v>
      </c>
      <c r="G20" s="314">
        <f t="shared" si="2"/>
        <v>15</v>
      </c>
      <c r="H20" s="612">
        <f>VLOOKUP($G20,'5.d'!$B$6:$J$35,4,0)</f>
        <v>0</v>
      </c>
      <c r="I20" s="613">
        <f>VLOOKUP($G20,'5.d'!$B$6:$J$35,5,0)</f>
        <v>0</v>
      </c>
      <c r="J20" s="612">
        <f>VLOOKUP($G20,'5.d'!$B$6:$J$35,6,0)</f>
        <v>0</v>
      </c>
      <c r="K20" s="613">
        <f>VLOOKUP($G20,'5.d'!$B$6:$J$35,7,0)</f>
        <v>0</v>
      </c>
      <c r="L20" s="612">
        <f>+H20+J20</f>
        <v>0</v>
      </c>
      <c r="M20" s="614">
        <f>+I20+K20</f>
        <v>0</v>
      </c>
      <c r="N20" s="271"/>
    </row>
    <row r="21" spans="1:14" ht="12.75" customHeight="1">
      <c r="A21" s="361"/>
      <c r="B21" s="272"/>
      <c r="C21" s="272"/>
      <c r="D21" s="272"/>
      <c r="E21" s="248"/>
      <c r="F21" s="272" t="s">
        <v>558</v>
      </c>
      <c r="G21" s="314">
        <f t="shared" si="2"/>
        <v>16</v>
      </c>
      <c r="H21" s="612">
        <f>VLOOKUP($G21,'5.d'!$B$6:$J$35,4,0)</f>
        <v>0</v>
      </c>
      <c r="I21" s="613">
        <f>VLOOKUP($G21,'5.d'!$B$6:$J$35,5,0)</f>
        <v>0</v>
      </c>
      <c r="J21" s="612">
        <f>VLOOKUP($G21,'5.d'!$B$6:$J$35,6,0)</f>
        <v>0</v>
      </c>
      <c r="K21" s="613">
        <f>VLOOKUP($G21,'5.d'!$B$6:$J$35,7,0)</f>
        <v>0</v>
      </c>
      <c r="L21" s="612">
        <f>+H21+J21</f>
        <v>0</v>
      </c>
      <c r="M21" s="614">
        <f>+I21+K21</f>
        <v>0</v>
      </c>
      <c r="N21" s="271"/>
    </row>
    <row r="22" spans="1:14" ht="12.75" customHeight="1">
      <c r="A22" s="262"/>
      <c r="B22" s="263"/>
      <c r="C22" s="263"/>
      <c r="D22" s="263"/>
      <c r="E22" s="263" t="s">
        <v>620</v>
      </c>
      <c r="F22" s="264"/>
      <c r="G22" s="311">
        <f>G21+1</f>
        <v>17</v>
      </c>
      <c r="H22" s="609">
        <f aca="true" t="shared" si="10" ref="H22:M22">+H23+H24</f>
        <v>25414</v>
      </c>
      <c r="I22" s="610">
        <f t="shared" si="10"/>
        <v>25414</v>
      </c>
      <c r="J22" s="609">
        <f t="shared" si="10"/>
        <v>0</v>
      </c>
      <c r="K22" s="610">
        <f t="shared" si="10"/>
        <v>0</v>
      </c>
      <c r="L22" s="609">
        <f t="shared" si="10"/>
        <v>25414</v>
      </c>
      <c r="M22" s="611">
        <f t="shared" si="10"/>
        <v>25414</v>
      </c>
      <c r="N22" s="254"/>
    </row>
    <row r="23" spans="1:14" ht="12.75" customHeight="1">
      <c r="A23" s="362"/>
      <c r="B23" s="272"/>
      <c r="C23" s="272"/>
      <c r="D23" s="272"/>
      <c r="E23" s="272" t="s">
        <v>555</v>
      </c>
      <c r="F23" s="272" t="s">
        <v>557</v>
      </c>
      <c r="G23" s="314">
        <f t="shared" si="2"/>
        <v>18</v>
      </c>
      <c r="H23" s="612">
        <f>VLOOKUP($G23,'5.a'!$B$7:$J$37,4,0)</f>
        <v>0</v>
      </c>
      <c r="I23" s="613">
        <f>VLOOKUP($G23,'5.a'!$B$7:$J$37,5,0)</f>
        <v>0</v>
      </c>
      <c r="J23" s="612">
        <f>VLOOKUP($G23,'5.a'!$B$7:$J$37,6,0)</f>
        <v>0</v>
      </c>
      <c r="K23" s="613">
        <f>VLOOKUP($G23,'5.a'!$B$7:$J$37,7,0)</f>
        <v>0</v>
      </c>
      <c r="L23" s="612">
        <f>+H23+J23</f>
        <v>0</v>
      </c>
      <c r="M23" s="614">
        <f>+I23+K23</f>
        <v>0</v>
      </c>
      <c r="N23" s="271"/>
    </row>
    <row r="24" spans="1:14" ht="12.75" customHeight="1">
      <c r="A24" s="364"/>
      <c r="B24" s="272"/>
      <c r="C24" s="272"/>
      <c r="D24" s="272"/>
      <c r="E24" s="248"/>
      <c r="F24" s="272" t="s">
        <v>558</v>
      </c>
      <c r="G24" s="314">
        <f t="shared" si="2"/>
        <v>19</v>
      </c>
      <c r="H24" s="612">
        <f>VLOOKUP($G24,5b!$B$7:$I$35,3,0)</f>
        <v>25414</v>
      </c>
      <c r="I24" s="613">
        <f>VLOOKUP($G24,5b!$B$7:$I$35,4,0)</f>
        <v>25414</v>
      </c>
      <c r="J24" s="612">
        <f>VLOOKUP($G24,5b!$B$7:$I$35,5,0)</f>
        <v>0</v>
      </c>
      <c r="K24" s="613">
        <f>VLOOKUP($G24,5b!$B$7:$I$35,6,0)</f>
        <v>0</v>
      </c>
      <c r="L24" s="612">
        <f>+H24+J24</f>
        <v>25414</v>
      </c>
      <c r="M24" s="614">
        <f>+I24+K24</f>
        <v>25414</v>
      </c>
      <c r="N24" s="271"/>
    </row>
    <row r="25" spans="1:14" ht="12.75" customHeight="1">
      <c r="A25" s="257"/>
      <c r="B25" s="258"/>
      <c r="C25" s="259"/>
      <c r="D25" s="260" t="s">
        <v>621</v>
      </c>
      <c r="E25" s="258"/>
      <c r="F25" s="261"/>
      <c r="G25" s="316">
        <f t="shared" si="2"/>
        <v>20</v>
      </c>
      <c r="H25" s="606">
        <f aca="true" t="shared" si="11" ref="H25:M25">+H26+H29</f>
        <v>31</v>
      </c>
      <c r="I25" s="607">
        <f t="shared" si="11"/>
        <v>31</v>
      </c>
      <c r="J25" s="606">
        <f t="shared" si="11"/>
        <v>0</v>
      </c>
      <c r="K25" s="607">
        <f t="shared" si="11"/>
        <v>0</v>
      </c>
      <c r="L25" s="606">
        <f t="shared" si="11"/>
        <v>31</v>
      </c>
      <c r="M25" s="608">
        <f t="shared" si="11"/>
        <v>31</v>
      </c>
      <c r="N25" s="254"/>
    </row>
    <row r="26" spans="1:14" ht="12.75" customHeight="1">
      <c r="A26" s="262"/>
      <c r="B26" s="263"/>
      <c r="C26" s="263"/>
      <c r="D26" s="263" t="s">
        <v>341</v>
      </c>
      <c r="E26" s="263" t="s">
        <v>622</v>
      </c>
      <c r="F26" s="264"/>
      <c r="G26" s="311">
        <f t="shared" si="2"/>
        <v>21</v>
      </c>
      <c r="H26" s="609">
        <f aca="true" t="shared" si="12" ref="H26:M26">+H27+H28</f>
        <v>0</v>
      </c>
      <c r="I26" s="610">
        <f t="shared" si="12"/>
        <v>0</v>
      </c>
      <c r="J26" s="609">
        <f t="shared" si="12"/>
        <v>0</v>
      </c>
      <c r="K26" s="610">
        <f t="shared" si="12"/>
        <v>0</v>
      </c>
      <c r="L26" s="609">
        <f t="shared" si="12"/>
        <v>0</v>
      </c>
      <c r="M26" s="611">
        <f t="shared" si="12"/>
        <v>0</v>
      </c>
      <c r="N26" s="254"/>
    </row>
    <row r="27" spans="1:14" ht="12.75" customHeight="1">
      <c r="A27" s="361"/>
      <c r="B27" s="272"/>
      <c r="C27" s="272"/>
      <c r="D27" s="272"/>
      <c r="E27" s="272" t="s">
        <v>555</v>
      </c>
      <c r="F27" s="272" t="s">
        <v>557</v>
      </c>
      <c r="G27" s="314">
        <f t="shared" si="2"/>
        <v>22</v>
      </c>
      <c r="H27" s="612">
        <f>VLOOKUP($G27,'5.d'!$B$6:$J$35,4,0)</f>
        <v>0</v>
      </c>
      <c r="I27" s="613">
        <f>VLOOKUP($G27,'5.d'!$B$6:$J$35,5,0)</f>
        <v>0</v>
      </c>
      <c r="J27" s="612">
        <f>VLOOKUP($G27,'5.d'!$B$6:$J$35,6,0)</f>
        <v>0</v>
      </c>
      <c r="K27" s="613">
        <f>VLOOKUP($G27,'5.d'!$B$6:$J$35,7,0)</f>
        <v>0</v>
      </c>
      <c r="L27" s="612">
        <f>+H27+J27</f>
        <v>0</v>
      </c>
      <c r="M27" s="614">
        <f>+I27+K27</f>
        <v>0</v>
      </c>
      <c r="N27" s="271"/>
    </row>
    <row r="28" spans="1:14" ht="12.75" customHeight="1">
      <c r="A28" s="361"/>
      <c r="B28" s="272"/>
      <c r="C28" s="272"/>
      <c r="D28" s="272"/>
      <c r="E28" s="248"/>
      <c r="F28" s="272" t="s">
        <v>558</v>
      </c>
      <c r="G28" s="314">
        <f t="shared" si="2"/>
        <v>23</v>
      </c>
      <c r="H28" s="612">
        <f>VLOOKUP($G28,'5.d'!$B$6:$J$35,4,0)</f>
        <v>0</v>
      </c>
      <c r="I28" s="613">
        <f>VLOOKUP($G28,'5.d'!$B$6:$J$35,5,0)</f>
        <v>0</v>
      </c>
      <c r="J28" s="612">
        <f>VLOOKUP($G28,'5.d'!$B$6:$J$35,6,0)</f>
        <v>0</v>
      </c>
      <c r="K28" s="613">
        <f>VLOOKUP($G28,'5.d'!$B$6:$J$35,7,0)</f>
        <v>0</v>
      </c>
      <c r="L28" s="612">
        <f>+H28+J28</f>
        <v>0</v>
      </c>
      <c r="M28" s="614">
        <f>+I28+K28</f>
        <v>0</v>
      </c>
      <c r="N28" s="271"/>
    </row>
    <row r="29" spans="1:14" ht="13.5" customHeight="1">
      <c r="A29" s="262"/>
      <c r="B29" s="263"/>
      <c r="C29" s="263"/>
      <c r="D29" s="263"/>
      <c r="E29" s="263" t="s">
        <v>670</v>
      </c>
      <c r="F29" s="264"/>
      <c r="G29" s="311">
        <f t="shared" si="2"/>
        <v>24</v>
      </c>
      <c r="H29" s="609">
        <f aca="true" t="shared" si="13" ref="H29:M29">+H30+H31</f>
        <v>31</v>
      </c>
      <c r="I29" s="610">
        <f t="shared" si="13"/>
        <v>31</v>
      </c>
      <c r="J29" s="609">
        <f t="shared" si="13"/>
        <v>0</v>
      </c>
      <c r="K29" s="610">
        <f t="shared" si="13"/>
        <v>0</v>
      </c>
      <c r="L29" s="609">
        <f t="shared" si="13"/>
        <v>31</v>
      </c>
      <c r="M29" s="611">
        <f t="shared" si="13"/>
        <v>31</v>
      </c>
      <c r="N29" s="271"/>
    </row>
    <row r="30" spans="1:14" ht="13.5" customHeight="1">
      <c r="A30" s="362"/>
      <c r="B30" s="272"/>
      <c r="C30" s="272"/>
      <c r="D30" s="272"/>
      <c r="E30" s="272" t="s">
        <v>555</v>
      </c>
      <c r="F30" s="272" t="s">
        <v>557</v>
      </c>
      <c r="G30" s="314">
        <f t="shared" si="2"/>
        <v>25</v>
      </c>
      <c r="H30" s="612">
        <f>VLOOKUP($G30,'5.a'!$B$7:$J$37,4,0)</f>
        <v>31</v>
      </c>
      <c r="I30" s="613">
        <f>VLOOKUP($G30,'5.a'!$B$7:$J$37,5,0)</f>
        <v>31</v>
      </c>
      <c r="J30" s="612">
        <f>VLOOKUP($G30,'5.a'!$B$7:$J$37,6,0)</f>
        <v>0</v>
      </c>
      <c r="K30" s="613">
        <f>VLOOKUP($G30,'5.a'!$B$7:$J$37,7,0)</f>
        <v>0</v>
      </c>
      <c r="L30" s="612">
        <f>+H30+J30</f>
        <v>31</v>
      </c>
      <c r="M30" s="614">
        <f>+I30+K30</f>
        <v>31</v>
      </c>
      <c r="N30" s="271"/>
    </row>
    <row r="31" spans="1:14" ht="13.5" customHeight="1">
      <c r="A31" s="364"/>
      <c r="B31" s="272"/>
      <c r="C31" s="272"/>
      <c r="D31" s="272"/>
      <c r="E31" s="248"/>
      <c r="F31" s="272" t="s">
        <v>558</v>
      </c>
      <c r="G31" s="314">
        <f t="shared" si="2"/>
        <v>26</v>
      </c>
      <c r="H31" s="612">
        <f>VLOOKUP($G31,5b!$B$7:$I$35,3,0)</f>
        <v>0</v>
      </c>
      <c r="I31" s="613">
        <f>VLOOKUP($G31,5b!$B$7:$I$35,4,0)</f>
        <v>0</v>
      </c>
      <c r="J31" s="612">
        <f>VLOOKUP($G31,5b!$B$7:$I$35,5,0)</f>
        <v>0</v>
      </c>
      <c r="K31" s="613">
        <f>VLOOKUP($G31,5b!$B$7:$I$35,6,0)</f>
        <v>0</v>
      </c>
      <c r="L31" s="612">
        <f>+H31+J31</f>
        <v>0</v>
      </c>
      <c r="M31" s="614">
        <f>+I31+K31</f>
        <v>0</v>
      </c>
      <c r="N31" s="271"/>
    </row>
    <row r="32" spans="1:14" ht="12.75" customHeight="1">
      <c r="A32" s="256"/>
      <c r="B32" s="989" t="s">
        <v>623</v>
      </c>
      <c r="C32" s="989"/>
      <c r="D32" s="989" t="s">
        <v>482</v>
      </c>
      <c r="E32" s="989" t="s">
        <v>556</v>
      </c>
      <c r="F32" s="990"/>
      <c r="G32" s="315">
        <f>G31+1</f>
        <v>27</v>
      </c>
      <c r="H32" s="603">
        <f aca="true" t="shared" si="14" ref="H32:M32">+H33+H34</f>
        <v>13903</v>
      </c>
      <c r="I32" s="604">
        <f t="shared" si="14"/>
        <v>13903</v>
      </c>
      <c r="J32" s="603">
        <f t="shared" si="14"/>
        <v>0</v>
      </c>
      <c r="K32" s="604">
        <f t="shared" si="14"/>
        <v>0</v>
      </c>
      <c r="L32" s="603">
        <f t="shared" si="14"/>
        <v>13903</v>
      </c>
      <c r="M32" s="605">
        <f t="shared" si="14"/>
        <v>13903</v>
      </c>
      <c r="N32" s="254"/>
    </row>
    <row r="33" spans="1:14" s="265" customFormat="1" ht="12.75" customHeight="1">
      <c r="A33" s="362"/>
      <c r="B33" s="267"/>
      <c r="C33" s="267"/>
      <c r="D33" s="267"/>
      <c r="E33" s="268" t="s">
        <v>557</v>
      </c>
      <c r="F33" s="269"/>
      <c r="G33" s="314">
        <f>G32+1</f>
        <v>28</v>
      </c>
      <c r="H33" s="612">
        <f>VLOOKUP($G33,'5.a'!$B$7:$J$37,4,0)</f>
        <v>13903</v>
      </c>
      <c r="I33" s="613">
        <f>VLOOKUP($G33,'5.a'!$B$7:$J$37,5,0)</f>
        <v>13903</v>
      </c>
      <c r="J33" s="612">
        <f>VLOOKUP($G33,'5.a'!$B$7:$J$37,6,0)</f>
        <v>0</v>
      </c>
      <c r="K33" s="613">
        <f>VLOOKUP($G33,'5.a'!$B$7:$J$37,7,0)</f>
        <v>0</v>
      </c>
      <c r="L33" s="612">
        <f>+H33+J33</f>
        <v>13903</v>
      </c>
      <c r="M33" s="614">
        <f>+I33+K33</f>
        <v>13903</v>
      </c>
      <c r="N33" s="271"/>
    </row>
    <row r="34" spans="1:14" s="265" customFormat="1" ht="12.75" customHeight="1" thickBot="1">
      <c r="A34" s="365"/>
      <c r="B34" s="285"/>
      <c r="C34" s="285"/>
      <c r="D34" s="285"/>
      <c r="E34" s="333" t="s">
        <v>558</v>
      </c>
      <c r="F34" s="334"/>
      <c r="G34" s="335">
        <f t="shared" si="2"/>
        <v>29</v>
      </c>
      <c r="H34" s="615">
        <f>VLOOKUP($G34,5b!$B$7:$I$35,3,0)</f>
        <v>0</v>
      </c>
      <c r="I34" s="616">
        <f>VLOOKUP($G34,5b!$B$7:$I$35,4,0)</f>
        <v>0</v>
      </c>
      <c r="J34" s="615">
        <f>VLOOKUP($G34,5b!$B$7:$I$35,5,0)</f>
        <v>0</v>
      </c>
      <c r="K34" s="616">
        <f>VLOOKUP($G34,5b!$B$7:$I$35,6,0)</f>
        <v>0</v>
      </c>
      <c r="L34" s="615">
        <f>+H34+J34</f>
        <v>0</v>
      </c>
      <c r="M34" s="617">
        <f>+I34+K34</f>
        <v>0</v>
      </c>
      <c r="N34" s="271"/>
    </row>
    <row r="35" spans="1:14" s="265" customFormat="1" ht="12.75" customHeight="1" thickBot="1">
      <c r="A35" s="273"/>
      <c r="B35" s="273"/>
      <c r="C35" s="273"/>
      <c r="D35" s="273"/>
      <c r="E35" s="273"/>
      <c r="F35" s="273"/>
      <c r="G35" s="273"/>
      <c r="H35" s="375"/>
      <c r="I35" s="375"/>
      <c r="J35" s="375"/>
      <c r="K35" s="375"/>
      <c r="L35" s="375"/>
      <c r="M35" s="375"/>
      <c r="N35" s="274"/>
    </row>
    <row r="36" spans="1:16" ht="12.75" customHeight="1">
      <c r="A36" s="991" t="s">
        <v>624</v>
      </c>
      <c r="B36" s="992"/>
      <c r="C36" s="992"/>
      <c r="D36" s="992"/>
      <c r="E36" s="992"/>
      <c r="F36" s="993"/>
      <c r="G36" s="313">
        <f>G34+1</f>
        <v>30</v>
      </c>
      <c r="H36" s="600">
        <f aca="true" t="shared" si="15" ref="H36:M36">+H37+H42</f>
        <v>252410</v>
      </c>
      <c r="I36" s="601">
        <f t="shared" si="15"/>
        <v>252410</v>
      </c>
      <c r="J36" s="600">
        <f t="shared" si="15"/>
        <v>49972</v>
      </c>
      <c r="K36" s="601">
        <f t="shared" si="15"/>
        <v>49972</v>
      </c>
      <c r="L36" s="600">
        <f t="shared" si="15"/>
        <v>302382</v>
      </c>
      <c r="M36" s="602">
        <f t="shared" si="15"/>
        <v>302382</v>
      </c>
      <c r="N36" s="254"/>
      <c r="O36" s="265"/>
      <c r="P36" s="265"/>
    </row>
    <row r="37" spans="1:16" ht="12.75" customHeight="1">
      <c r="A37" s="262"/>
      <c r="B37" s="263"/>
      <c r="C37" s="275" t="s">
        <v>555</v>
      </c>
      <c r="D37" s="263" t="s">
        <v>625</v>
      </c>
      <c r="E37" s="263"/>
      <c r="F37" s="264"/>
      <c r="G37" s="311">
        <f aca="true" t="shared" si="16" ref="G37:G55">G36+1</f>
        <v>31</v>
      </c>
      <c r="H37" s="609">
        <f aca="true" t="shared" si="17" ref="H37:M37">+H38+H39+H40+H41</f>
        <v>220015</v>
      </c>
      <c r="I37" s="610">
        <f t="shared" si="17"/>
        <v>220015</v>
      </c>
      <c r="J37" s="609">
        <f t="shared" si="17"/>
        <v>49972</v>
      </c>
      <c r="K37" s="610">
        <f t="shared" si="17"/>
        <v>49972</v>
      </c>
      <c r="L37" s="609">
        <f t="shared" si="17"/>
        <v>269987</v>
      </c>
      <c r="M37" s="611">
        <f t="shared" si="17"/>
        <v>269987</v>
      </c>
      <c r="N37" s="280"/>
      <c r="O37" s="265"/>
      <c r="P37" s="265"/>
    </row>
    <row r="38" spans="1:16" ht="12.75" customHeight="1">
      <c r="A38" s="266"/>
      <c r="B38" s="267"/>
      <c r="C38" s="267"/>
      <c r="D38" s="281" t="s">
        <v>555</v>
      </c>
      <c r="E38" s="278" t="s">
        <v>626</v>
      </c>
      <c r="F38" s="282"/>
      <c r="G38" s="270">
        <f t="shared" si="16"/>
        <v>32</v>
      </c>
      <c r="H38" s="612">
        <f aca="true" t="shared" si="18" ref="H38:M38">+H10+H13</f>
        <v>206081</v>
      </c>
      <c r="I38" s="613">
        <f t="shared" si="18"/>
        <v>206081</v>
      </c>
      <c r="J38" s="612">
        <f t="shared" si="18"/>
        <v>49972</v>
      </c>
      <c r="K38" s="613">
        <f t="shared" si="18"/>
        <v>49972</v>
      </c>
      <c r="L38" s="612">
        <f t="shared" si="18"/>
        <v>256053</v>
      </c>
      <c r="M38" s="614">
        <f t="shared" si="18"/>
        <v>256053</v>
      </c>
      <c r="N38" s="280"/>
      <c r="O38" s="265"/>
      <c r="P38" s="265"/>
    </row>
    <row r="39" spans="1:16" ht="12.75" customHeight="1">
      <c r="A39" s="266"/>
      <c r="B39" s="267"/>
      <c r="C39" s="267"/>
      <c r="D39" s="267"/>
      <c r="E39" s="278" t="s">
        <v>627</v>
      </c>
      <c r="F39" s="282"/>
      <c r="G39" s="270">
        <f t="shared" si="16"/>
        <v>33</v>
      </c>
      <c r="H39" s="612">
        <f aca="true" t="shared" si="19" ref="H39:M39">+H20+H23</f>
        <v>0</v>
      </c>
      <c r="I39" s="613">
        <f t="shared" si="19"/>
        <v>0</v>
      </c>
      <c r="J39" s="612">
        <f t="shared" si="19"/>
        <v>0</v>
      </c>
      <c r="K39" s="613">
        <f t="shared" si="19"/>
        <v>0</v>
      </c>
      <c r="L39" s="612">
        <f t="shared" si="19"/>
        <v>0</v>
      </c>
      <c r="M39" s="614">
        <f t="shared" si="19"/>
        <v>0</v>
      </c>
      <c r="N39" s="280"/>
      <c r="O39" s="265"/>
      <c r="P39" s="265"/>
    </row>
    <row r="40" spans="1:16" ht="12.75" customHeight="1">
      <c r="A40" s="266"/>
      <c r="B40" s="267"/>
      <c r="C40" s="267"/>
      <c r="D40" s="267"/>
      <c r="E40" s="278" t="s">
        <v>628</v>
      </c>
      <c r="F40" s="282"/>
      <c r="G40" s="270">
        <f t="shared" si="16"/>
        <v>34</v>
      </c>
      <c r="H40" s="612">
        <f aca="true" t="shared" si="20" ref="H40:M40">+H27+H30</f>
        <v>31</v>
      </c>
      <c r="I40" s="613">
        <f t="shared" si="20"/>
        <v>31</v>
      </c>
      <c r="J40" s="612">
        <f t="shared" si="20"/>
        <v>0</v>
      </c>
      <c r="K40" s="613">
        <f t="shared" si="20"/>
        <v>0</v>
      </c>
      <c r="L40" s="612">
        <f t="shared" si="20"/>
        <v>31</v>
      </c>
      <c r="M40" s="614">
        <f t="shared" si="20"/>
        <v>31</v>
      </c>
      <c r="N40" s="283"/>
      <c r="O40" s="265"/>
      <c r="P40" s="265"/>
    </row>
    <row r="41" spans="1:16" ht="12.75" customHeight="1">
      <c r="A41" s="266"/>
      <c r="B41" s="267"/>
      <c r="C41" s="267"/>
      <c r="D41" s="281"/>
      <c r="E41" s="272" t="s">
        <v>629</v>
      </c>
      <c r="F41" s="282"/>
      <c r="G41" s="270">
        <f t="shared" si="16"/>
        <v>35</v>
      </c>
      <c r="H41" s="612">
        <f aca="true" t="shared" si="21" ref="H41:M41">+H33</f>
        <v>13903</v>
      </c>
      <c r="I41" s="613">
        <f t="shared" si="21"/>
        <v>13903</v>
      </c>
      <c r="J41" s="612">
        <f t="shared" si="21"/>
        <v>0</v>
      </c>
      <c r="K41" s="613">
        <f t="shared" si="21"/>
        <v>0</v>
      </c>
      <c r="L41" s="612">
        <f t="shared" si="21"/>
        <v>13903</v>
      </c>
      <c r="M41" s="614">
        <f t="shared" si="21"/>
        <v>13903</v>
      </c>
      <c r="N41" s="283"/>
      <c r="O41" s="265"/>
      <c r="P41" s="265"/>
    </row>
    <row r="42" spans="1:14" ht="12.75" customHeight="1">
      <c r="A42" s="262"/>
      <c r="B42" s="263"/>
      <c r="C42" s="276"/>
      <c r="D42" s="263" t="s">
        <v>630</v>
      </c>
      <c r="E42" s="263"/>
      <c r="F42" s="264"/>
      <c r="G42" s="311">
        <f t="shared" si="16"/>
        <v>36</v>
      </c>
      <c r="H42" s="609">
        <f aca="true" t="shared" si="22" ref="H42:M42">+H43+H44+H45+H46</f>
        <v>32395</v>
      </c>
      <c r="I42" s="610">
        <f t="shared" si="22"/>
        <v>32395</v>
      </c>
      <c r="J42" s="609">
        <f t="shared" si="22"/>
        <v>0</v>
      </c>
      <c r="K42" s="610">
        <f t="shared" si="22"/>
        <v>0</v>
      </c>
      <c r="L42" s="609">
        <f t="shared" si="22"/>
        <v>32395</v>
      </c>
      <c r="M42" s="611">
        <f t="shared" si="22"/>
        <v>32395</v>
      </c>
      <c r="N42" s="283"/>
    </row>
    <row r="43" spans="1:14" ht="12.75" customHeight="1">
      <c r="A43" s="277"/>
      <c r="B43" s="272"/>
      <c r="C43" s="278"/>
      <c r="D43" s="281" t="s">
        <v>555</v>
      </c>
      <c r="E43" s="278" t="s">
        <v>631</v>
      </c>
      <c r="F43" s="279"/>
      <c r="G43" s="270">
        <f t="shared" si="16"/>
        <v>37</v>
      </c>
      <c r="H43" s="612">
        <f aca="true" t="shared" si="23" ref="H43:M43">+H11+H17</f>
        <v>6981</v>
      </c>
      <c r="I43" s="613">
        <f t="shared" si="23"/>
        <v>6981</v>
      </c>
      <c r="J43" s="612">
        <f t="shared" si="23"/>
        <v>0</v>
      </c>
      <c r="K43" s="613">
        <f t="shared" si="23"/>
        <v>0</v>
      </c>
      <c r="L43" s="612">
        <f t="shared" si="23"/>
        <v>6981</v>
      </c>
      <c r="M43" s="614">
        <f t="shared" si="23"/>
        <v>6981</v>
      </c>
      <c r="N43" s="280"/>
    </row>
    <row r="44" spans="1:14" ht="12.75" customHeight="1">
      <c r="A44" s="277"/>
      <c r="B44" s="272"/>
      <c r="C44" s="278"/>
      <c r="D44" s="267"/>
      <c r="E44" s="278" t="s">
        <v>632</v>
      </c>
      <c r="F44" s="279"/>
      <c r="G44" s="270">
        <f t="shared" si="16"/>
        <v>38</v>
      </c>
      <c r="H44" s="612">
        <f aca="true" t="shared" si="24" ref="H44:M44">+H21+H24</f>
        <v>25414</v>
      </c>
      <c r="I44" s="613">
        <f t="shared" si="24"/>
        <v>25414</v>
      </c>
      <c r="J44" s="612">
        <f t="shared" si="24"/>
        <v>0</v>
      </c>
      <c r="K44" s="613">
        <f t="shared" si="24"/>
        <v>0</v>
      </c>
      <c r="L44" s="612">
        <f t="shared" si="24"/>
        <v>25414</v>
      </c>
      <c r="M44" s="614">
        <f t="shared" si="24"/>
        <v>25414</v>
      </c>
      <c r="N44" s="283"/>
    </row>
    <row r="45" spans="1:14" ht="12.75" customHeight="1">
      <c r="A45" s="266"/>
      <c r="B45" s="267"/>
      <c r="C45" s="267"/>
      <c r="D45" s="267"/>
      <c r="E45" s="278" t="s">
        <v>633</v>
      </c>
      <c r="F45" s="282"/>
      <c r="G45" s="270">
        <f t="shared" si="16"/>
        <v>39</v>
      </c>
      <c r="H45" s="612">
        <f aca="true" t="shared" si="25" ref="H45:M45">+H28+H31</f>
        <v>0</v>
      </c>
      <c r="I45" s="613">
        <f t="shared" si="25"/>
        <v>0</v>
      </c>
      <c r="J45" s="612">
        <f t="shared" si="25"/>
        <v>0</v>
      </c>
      <c r="K45" s="613">
        <f t="shared" si="25"/>
        <v>0</v>
      </c>
      <c r="L45" s="612">
        <f t="shared" si="25"/>
        <v>0</v>
      </c>
      <c r="M45" s="614">
        <f t="shared" si="25"/>
        <v>0</v>
      </c>
      <c r="N45" s="283"/>
    </row>
    <row r="46" spans="1:14" ht="12.75" customHeight="1">
      <c r="A46" s="266"/>
      <c r="B46" s="267"/>
      <c r="C46" s="267"/>
      <c r="D46" s="281"/>
      <c r="E46" s="272" t="s">
        <v>634</v>
      </c>
      <c r="F46" s="282"/>
      <c r="G46" s="270">
        <f t="shared" si="16"/>
        <v>40</v>
      </c>
      <c r="H46" s="612">
        <f aca="true" t="shared" si="26" ref="H46:M46">+H34</f>
        <v>0</v>
      </c>
      <c r="I46" s="613">
        <f t="shared" si="26"/>
        <v>0</v>
      </c>
      <c r="J46" s="612">
        <f t="shared" si="26"/>
        <v>0</v>
      </c>
      <c r="K46" s="613">
        <f t="shared" si="26"/>
        <v>0</v>
      </c>
      <c r="L46" s="612">
        <f t="shared" si="26"/>
        <v>0</v>
      </c>
      <c r="M46" s="614">
        <f t="shared" si="26"/>
        <v>0</v>
      </c>
      <c r="N46" s="283"/>
    </row>
    <row r="47" spans="1:14" ht="12.75" customHeight="1">
      <c r="A47" s="1008" t="s">
        <v>635</v>
      </c>
      <c r="B47" s="1009"/>
      <c r="C47" s="1009"/>
      <c r="D47" s="1009"/>
      <c r="E47" s="1009"/>
      <c r="F47" s="1010"/>
      <c r="G47" s="312">
        <f t="shared" si="16"/>
        <v>41</v>
      </c>
      <c r="H47" s="618">
        <f aca="true" t="shared" si="27" ref="H47:M47">+H48+H52</f>
        <v>252410</v>
      </c>
      <c r="I47" s="619">
        <f t="shared" si="27"/>
        <v>252410</v>
      </c>
      <c r="J47" s="618">
        <f t="shared" si="27"/>
        <v>49972</v>
      </c>
      <c r="K47" s="619">
        <f t="shared" si="27"/>
        <v>49972</v>
      </c>
      <c r="L47" s="618">
        <f t="shared" si="27"/>
        <v>302382</v>
      </c>
      <c r="M47" s="620">
        <f t="shared" si="27"/>
        <v>302382</v>
      </c>
      <c r="N47" s="254"/>
    </row>
    <row r="48" spans="1:14" ht="12.75" customHeight="1">
      <c r="A48" s="262"/>
      <c r="B48" s="263"/>
      <c r="C48" s="275" t="s">
        <v>555</v>
      </c>
      <c r="D48" s="263" t="s">
        <v>636</v>
      </c>
      <c r="E48" s="263"/>
      <c r="F48" s="264"/>
      <c r="G48" s="311">
        <f t="shared" si="16"/>
        <v>42</v>
      </c>
      <c r="H48" s="609">
        <f aca="true" t="shared" si="28" ref="H48:M48">+H49+H50+H51</f>
        <v>220015</v>
      </c>
      <c r="I48" s="610">
        <f t="shared" si="28"/>
        <v>220015</v>
      </c>
      <c r="J48" s="609">
        <f t="shared" si="28"/>
        <v>49972</v>
      </c>
      <c r="K48" s="610">
        <f t="shared" si="28"/>
        <v>49972</v>
      </c>
      <c r="L48" s="609">
        <f t="shared" si="28"/>
        <v>269987</v>
      </c>
      <c r="M48" s="611">
        <f t="shared" si="28"/>
        <v>269987</v>
      </c>
      <c r="N48" s="280"/>
    </row>
    <row r="49" spans="1:14" ht="12.75" customHeight="1">
      <c r="A49" s="266"/>
      <c r="B49" s="267"/>
      <c r="C49" s="267"/>
      <c r="D49" s="281" t="s">
        <v>555</v>
      </c>
      <c r="E49" s="272" t="s">
        <v>663</v>
      </c>
      <c r="F49" s="282"/>
      <c r="G49" s="270">
        <f t="shared" si="16"/>
        <v>43</v>
      </c>
      <c r="H49" s="612">
        <f aca="true" t="shared" si="29" ref="H49:M49">+H10+H20+H27</f>
        <v>11121</v>
      </c>
      <c r="I49" s="613">
        <f t="shared" si="29"/>
        <v>11121</v>
      </c>
      <c r="J49" s="612">
        <f t="shared" si="29"/>
        <v>10223</v>
      </c>
      <c r="K49" s="613">
        <f t="shared" si="29"/>
        <v>10223</v>
      </c>
      <c r="L49" s="612">
        <f t="shared" si="29"/>
        <v>21344</v>
      </c>
      <c r="M49" s="614">
        <f t="shared" si="29"/>
        <v>21344</v>
      </c>
      <c r="N49" s="280"/>
    </row>
    <row r="50" spans="1:14" ht="12.75" customHeight="1">
      <c r="A50" s="266"/>
      <c r="B50" s="267"/>
      <c r="C50" s="267"/>
      <c r="D50" s="267"/>
      <c r="E50" s="272" t="s">
        <v>637</v>
      </c>
      <c r="F50" s="282"/>
      <c r="G50" s="270">
        <f t="shared" si="16"/>
        <v>44</v>
      </c>
      <c r="H50" s="612">
        <f aca="true" t="shared" si="30" ref="H50:M50">+H13+H23+H30</f>
        <v>194991</v>
      </c>
      <c r="I50" s="613">
        <f t="shared" si="30"/>
        <v>194991</v>
      </c>
      <c r="J50" s="612">
        <f t="shared" si="30"/>
        <v>39749</v>
      </c>
      <c r="K50" s="613">
        <f t="shared" si="30"/>
        <v>39749</v>
      </c>
      <c r="L50" s="612">
        <f t="shared" si="30"/>
        <v>234740</v>
      </c>
      <c r="M50" s="614">
        <f t="shared" si="30"/>
        <v>234740</v>
      </c>
      <c r="N50" s="280"/>
    </row>
    <row r="51" spans="1:14" ht="12.75" customHeight="1">
      <c r="A51" s="266"/>
      <c r="B51" s="267"/>
      <c r="C51" s="267"/>
      <c r="D51" s="281"/>
      <c r="E51" s="272" t="s">
        <v>638</v>
      </c>
      <c r="F51" s="282"/>
      <c r="G51" s="270">
        <f t="shared" si="16"/>
        <v>45</v>
      </c>
      <c r="H51" s="612">
        <f aca="true" t="shared" si="31" ref="H51:M51">+H33</f>
        <v>13903</v>
      </c>
      <c r="I51" s="613">
        <f t="shared" si="31"/>
        <v>13903</v>
      </c>
      <c r="J51" s="612">
        <f t="shared" si="31"/>
        <v>0</v>
      </c>
      <c r="K51" s="613">
        <f t="shared" si="31"/>
        <v>0</v>
      </c>
      <c r="L51" s="612">
        <f t="shared" si="31"/>
        <v>13903</v>
      </c>
      <c r="M51" s="614">
        <f t="shared" si="31"/>
        <v>13903</v>
      </c>
      <c r="N51" s="280"/>
    </row>
    <row r="52" spans="1:14" ht="12.75" customHeight="1">
      <c r="A52" s="262"/>
      <c r="B52" s="263"/>
      <c r="C52" s="276"/>
      <c r="D52" s="263" t="s">
        <v>639</v>
      </c>
      <c r="E52" s="263"/>
      <c r="F52" s="264"/>
      <c r="G52" s="311">
        <f t="shared" si="16"/>
        <v>46</v>
      </c>
      <c r="H52" s="609">
        <f aca="true" t="shared" si="32" ref="H52:M52">+H53+H54+H55</f>
        <v>32395</v>
      </c>
      <c r="I52" s="610">
        <f t="shared" si="32"/>
        <v>32395</v>
      </c>
      <c r="J52" s="609">
        <f t="shared" si="32"/>
        <v>0</v>
      </c>
      <c r="K52" s="610">
        <f t="shared" si="32"/>
        <v>0</v>
      </c>
      <c r="L52" s="609">
        <f t="shared" si="32"/>
        <v>32395</v>
      </c>
      <c r="M52" s="611">
        <f t="shared" si="32"/>
        <v>32395</v>
      </c>
      <c r="N52" s="283"/>
    </row>
    <row r="53" spans="1:14" ht="12.75" customHeight="1">
      <c r="A53" s="277"/>
      <c r="B53" s="272"/>
      <c r="C53" s="278"/>
      <c r="D53" s="281" t="s">
        <v>555</v>
      </c>
      <c r="E53" s="272" t="s">
        <v>664</v>
      </c>
      <c r="F53" s="279"/>
      <c r="G53" s="314">
        <f t="shared" si="16"/>
        <v>47</v>
      </c>
      <c r="H53" s="612">
        <f aca="true" t="shared" si="33" ref="H53:M53">+H11+H21+H28</f>
        <v>0</v>
      </c>
      <c r="I53" s="613">
        <f t="shared" si="33"/>
        <v>0</v>
      </c>
      <c r="J53" s="612">
        <f t="shared" si="33"/>
        <v>0</v>
      </c>
      <c r="K53" s="613">
        <f t="shared" si="33"/>
        <v>0</v>
      </c>
      <c r="L53" s="612">
        <f t="shared" si="33"/>
        <v>0</v>
      </c>
      <c r="M53" s="614">
        <f t="shared" si="33"/>
        <v>0</v>
      </c>
      <c r="N53" s="271"/>
    </row>
    <row r="54" spans="1:14" ht="12.75" customHeight="1">
      <c r="A54" s="277"/>
      <c r="B54" s="272"/>
      <c r="C54" s="278"/>
      <c r="D54" s="267"/>
      <c r="E54" s="272" t="s">
        <v>640</v>
      </c>
      <c r="F54" s="279"/>
      <c r="G54" s="314">
        <f t="shared" si="16"/>
        <v>48</v>
      </c>
      <c r="H54" s="612">
        <f aca="true" t="shared" si="34" ref="H54:M54">+H17+H24+H31</f>
        <v>32395</v>
      </c>
      <c r="I54" s="613">
        <f t="shared" si="34"/>
        <v>32395</v>
      </c>
      <c r="J54" s="612">
        <f t="shared" si="34"/>
        <v>0</v>
      </c>
      <c r="K54" s="613">
        <f t="shared" si="34"/>
        <v>0</v>
      </c>
      <c r="L54" s="612">
        <f t="shared" si="34"/>
        <v>32395</v>
      </c>
      <c r="M54" s="614">
        <f t="shared" si="34"/>
        <v>32395</v>
      </c>
      <c r="N54" s="271"/>
    </row>
    <row r="55" spans="1:14" ht="12.75" customHeight="1" thickBot="1">
      <c r="A55" s="284"/>
      <c r="B55" s="285"/>
      <c r="C55" s="285"/>
      <c r="D55" s="285"/>
      <c r="E55" s="286" t="s">
        <v>641</v>
      </c>
      <c r="F55" s="287"/>
      <c r="G55" s="288">
        <f t="shared" si="16"/>
        <v>49</v>
      </c>
      <c r="H55" s="615">
        <f aca="true" t="shared" si="35" ref="H55:M55">+H34</f>
        <v>0</v>
      </c>
      <c r="I55" s="616">
        <f t="shared" si="35"/>
        <v>0</v>
      </c>
      <c r="J55" s="615">
        <f t="shared" si="35"/>
        <v>0</v>
      </c>
      <c r="K55" s="616">
        <f t="shared" si="35"/>
        <v>0</v>
      </c>
      <c r="L55" s="615">
        <f t="shared" si="35"/>
        <v>0</v>
      </c>
      <c r="M55" s="617">
        <f t="shared" si="35"/>
        <v>0</v>
      </c>
      <c r="N55" s="283"/>
    </row>
    <row r="56" spans="1:13" ht="12.75">
      <c r="A56" s="248"/>
      <c r="B56" s="248"/>
      <c r="C56" s="248"/>
      <c r="D56" s="248"/>
      <c r="E56" s="248"/>
      <c r="F56" s="248"/>
      <c r="G56" s="250"/>
      <c r="H56" s="248"/>
      <c r="I56" s="248"/>
      <c r="J56" s="248"/>
      <c r="K56" s="248"/>
      <c r="L56" s="248"/>
      <c r="M56" s="248"/>
    </row>
    <row r="57" spans="1:13" ht="12.75">
      <c r="A57" s="248" t="s">
        <v>481</v>
      </c>
      <c r="B57" s="248"/>
      <c r="C57" s="248"/>
      <c r="D57" s="249"/>
      <c r="E57" s="249"/>
      <c r="F57" s="248"/>
      <c r="G57" s="250"/>
      <c r="H57" s="248"/>
      <c r="I57" s="248"/>
      <c r="J57" s="248"/>
      <c r="K57" s="248"/>
      <c r="L57" s="248"/>
      <c r="M57" s="248"/>
    </row>
    <row r="58" spans="1:14" ht="30.75" customHeight="1">
      <c r="A58" s="1007" t="s">
        <v>660</v>
      </c>
      <c r="B58" s="1007"/>
      <c r="C58" s="1007"/>
      <c r="D58" s="1007"/>
      <c r="E58" s="1007"/>
      <c r="F58" s="1007"/>
      <c r="G58" s="1007"/>
      <c r="H58" s="1007"/>
      <c r="I58" s="1007"/>
      <c r="J58" s="1007"/>
      <c r="K58" s="1007"/>
      <c r="L58" s="1007"/>
      <c r="M58" s="1007"/>
      <c r="N58" s="1007"/>
    </row>
    <row r="59" spans="1:14" ht="42.75" customHeight="1">
      <c r="A59" s="1007" t="s">
        <v>955</v>
      </c>
      <c r="B59" s="1007"/>
      <c r="C59" s="1007"/>
      <c r="D59" s="1007"/>
      <c r="E59" s="1007"/>
      <c r="F59" s="1007"/>
      <c r="G59" s="1007"/>
      <c r="H59" s="1007"/>
      <c r="I59" s="1007"/>
      <c r="J59" s="1007"/>
      <c r="K59" s="1007"/>
      <c r="L59" s="1007"/>
      <c r="M59" s="1007"/>
      <c r="N59" s="1007"/>
    </row>
    <row r="60" spans="1:14" ht="17.25" customHeight="1">
      <c r="A60" s="1007" t="s">
        <v>742</v>
      </c>
      <c r="B60" s="1007"/>
      <c r="C60" s="1007"/>
      <c r="D60" s="1007"/>
      <c r="E60" s="1007"/>
      <c r="F60" s="1007"/>
      <c r="G60" s="1007"/>
      <c r="H60" s="1007"/>
      <c r="I60" s="1007"/>
      <c r="J60" s="1007"/>
      <c r="K60" s="1007"/>
      <c r="L60" s="1007"/>
      <c r="M60" s="1007"/>
      <c r="N60" s="1007"/>
    </row>
    <row r="61" spans="1:13" ht="15.75" customHeight="1">
      <c r="A61" s="353" t="s">
        <v>743</v>
      </c>
      <c r="B61" s="248"/>
      <c r="C61" s="248"/>
      <c r="D61" s="248"/>
      <c r="E61" s="248"/>
      <c r="F61" s="248"/>
      <c r="G61" s="250"/>
      <c r="H61" s="248"/>
      <c r="I61" s="248"/>
      <c r="J61" s="248"/>
      <c r="K61" s="248"/>
      <c r="L61" s="248"/>
      <c r="M61" s="248"/>
    </row>
    <row r="62" spans="1:13" ht="12.75">
      <c r="A62" s="248"/>
      <c r="B62" s="248"/>
      <c r="C62" s="248"/>
      <c r="D62" s="248"/>
      <c r="E62" s="248"/>
      <c r="F62" s="248"/>
      <c r="G62" s="250"/>
      <c r="H62" s="248"/>
      <c r="I62" s="248"/>
      <c r="J62" s="248"/>
      <c r="K62" s="248"/>
      <c r="L62" s="248"/>
      <c r="M62" s="248"/>
    </row>
    <row r="63" spans="1:13" ht="12.75">
      <c r="A63" s="248"/>
      <c r="B63" s="248"/>
      <c r="C63" s="248"/>
      <c r="D63" s="248"/>
      <c r="E63" s="248"/>
      <c r="F63" s="248"/>
      <c r="G63" s="250"/>
      <c r="H63" s="248"/>
      <c r="I63" s="248"/>
      <c r="J63" s="248"/>
      <c r="K63" s="248"/>
      <c r="L63" s="248"/>
      <c r="M63" s="248"/>
    </row>
    <row r="64" spans="1:13" ht="12.75">
      <c r="A64" s="248"/>
      <c r="B64" s="248"/>
      <c r="C64" s="248"/>
      <c r="D64" s="248"/>
      <c r="E64" s="248"/>
      <c r="F64" s="248"/>
      <c r="G64" s="250"/>
      <c r="H64" s="248"/>
      <c r="I64" s="248"/>
      <c r="J64" s="248"/>
      <c r="K64" s="248"/>
      <c r="L64" s="248"/>
      <c r="M64" s="248"/>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Q48"/>
  <sheetViews>
    <sheetView zoomScale="89" zoomScaleNormal="89" zoomScalePageLayoutView="0" workbookViewId="0" topLeftCell="E10">
      <selection activeCell="A40" sqref="A40:Q40"/>
    </sheetView>
  </sheetViews>
  <sheetFormatPr defaultColWidth="10.57421875" defaultRowHeight="15"/>
  <cols>
    <col min="1" max="2" width="4.28125" style="633" customWidth="1"/>
    <col min="3" max="3" width="6.7109375" style="633" customWidth="1"/>
    <col min="4" max="4" width="49.421875" style="633" customWidth="1"/>
    <col min="5" max="5" width="12.28125" style="633" customWidth="1"/>
    <col min="6" max="7" width="10.7109375" style="633" customWidth="1"/>
    <col min="8" max="9" width="11.28125" style="633" customWidth="1"/>
    <col min="10" max="10" width="11.57421875" style="633" customWidth="1"/>
    <col min="11" max="11" width="9.7109375" style="633" customWidth="1"/>
    <col min="12" max="12" width="10.00390625" style="633" customWidth="1"/>
    <col min="13" max="13" width="10.28125" style="633" customWidth="1"/>
    <col min="14" max="14" width="13.7109375" style="633" customWidth="1"/>
    <col min="15" max="15" width="1.7109375" style="633" customWidth="1"/>
    <col min="16" max="16" width="11.28125" style="633" customWidth="1"/>
    <col min="17" max="17" width="12.00390625" style="633" customWidth="1"/>
    <col min="18" max="19" width="9.28125" style="633" customWidth="1"/>
    <col min="20" max="20" width="18.57421875" style="633" bestFit="1" customWidth="1"/>
    <col min="21" max="250" width="9.28125" style="633" customWidth="1"/>
    <col min="251" max="251" width="59.7109375" style="633" customWidth="1"/>
    <col min="252" max="16384" width="10.57421875" style="633" customWidth="1"/>
  </cols>
  <sheetData>
    <row r="1" spans="1:2" ht="15.75">
      <c r="A1" s="632" t="s">
        <v>709</v>
      </c>
      <c r="B1" s="632"/>
    </row>
    <row r="2" spans="1:4" ht="15.75">
      <c r="A2" s="632"/>
      <c r="B2" s="632"/>
      <c r="D2" s="634" t="s">
        <v>971</v>
      </c>
    </row>
    <row r="3" ht="13.5" customHeight="1" thickBot="1">
      <c r="Q3" s="635" t="s">
        <v>359</v>
      </c>
    </row>
    <row r="4" spans="1:17" ht="39" customHeight="1">
      <c r="A4" s="1024" t="s">
        <v>339</v>
      </c>
      <c r="B4" s="1040" t="s">
        <v>945</v>
      </c>
      <c r="C4" s="1014" t="s">
        <v>577</v>
      </c>
      <c r="D4" s="1015"/>
      <c r="E4" s="1034" t="s">
        <v>542</v>
      </c>
      <c r="F4" s="1033"/>
      <c r="G4" s="1033" t="s">
        <v>543</v>
      </c>
      <c r="H4" s="1033"/>
      <c r="I4" s="1033" t="s">
        <v>544</v>
      </c>
      <c r="J4" s="1033"/>
      <c r="K4" s="1037" t="s">
        <v>680</v>
      </c>
      <c r="L4" s="1038"/>
      <c r="M4" s="1039"/>
      <c r="N4" s="1031" t="s">
        <v>549</v>
      </c>
      <c r="O4" s="634"/>
      <c r="P4" s="1020" t="s">
        <v>678</v>
      </c>
      <c r="Q4" s="1029" t="s">
        <v>545</v>
      </c>
    </row>
    <row r="5" spans="1:17" ht="13.5" customHeight="1">
      <c r="A5" s="1025"/>
      <c r="B5" s="1041"/>
      <c r="C5" s="1016"/>
      <c r="D5" s="1017"/>
      <c r="E5" s="636" t="s">
        <v>578</v>
      </c>
      <c r="F5" s="637" t="s">
        <v>579</v>
      </c>
      <c r="G5" s="638" t="s">
        <v>483</v>
      </c>
      <c r="H5" s="637" t="s">
        <v>488</v>
      </c>
      <c r="I5" s="638" t="s">
        <v>483</v>
      </c>
      <c r="J5" s="637" t="s">
        <v>488</v>
      </c>
      <c r="K5" s="639" t="s">
        <v>563</v>
      </c>
      <c r="L5" s="639" t="s">
        <v>564</v>
      </c>
      <c r="M5" s="639" t="s">
        <v>565</v>
      </c>
      <c r="N5" s="1032"/>
      <c r="O5" s="634"/>
      <c r="P5" s="1021"/>
      <c r="Q5" s="1030"/>
    </row>
    <row r="6" spans="1:17" ht="15" customHeight="1" thickBot="1">
      <c r="A6" s="1026"/>
      <c r="B6" s="1042"/>
      <c r="C6" s="1018"/>
      <c r="D6" s="1019"/>
      <c r="E6" s="640" t="s">
        <v>413</v>
      </c>
      <c r="F6" s="641" t="s">
        <v>414</v>
      </c>
      <c r="G6" s="641" t="s">
        <v>415</v>
      </c>
      <c r="H6" s="641" t="s">
        <v>416</v>
      </c>
      <c r="I6" s="641" t="s">
        <v>485</v>
      </c>
      <c r="J6" s="641" t="s">
        <v>486</v>
      </c>
      <c r="K6" s="642" t="s">
        <v>419</v>
      </c>
      <c r="L6" s="643" t="s">
        <v>420</v>
      </c>
      <c r="M6" s="643" t="s">
        <v>421</v>
      </c>
      <c r="N6" s="644" t="s">
        <v>642</v>
      </c>
      <c r="O6" s="634"/>
      <c r="P6" s="645" t="s">
        <v>456</v>
      </c>
      <c r="Q6" s="644" t="s">
        <v>566</v>
      </c>
    </row>
    <row r="7" spans="1:17" s="647" customFormat="1" ht="16.5" customHeight="1">
      <c r="A7" s="687">
        <f aca="true" t="shared" si="0" ref="A7:A33">+A6+1</f>
        <v>1</v>
      </c>
      <c r="B7" s="671"/>
      <c r="C7" s="688" t="s">
        <v>487</v>
      </c>
      <c r="D7" s="689"/>
      <c r="E7" s="673">
        <f aca="true" t="shared" si="1" ref="E7:N7">+E8+E19</f>
        <v>194960</v>
      </c>
      <c r="F7" s="673">
        <f t="shared" si="1"/>
        <v>194960</v>
      </c>
      <c r="G7" s="673">
        <f t="shared" si="1"/>
        <v>39749</v>
      </c>
      <c r="H7" s="673">
        <f t="shared" si="1"/>
        <v>39749</v>
      </c>
      <c r="I7" s="673">
        <f t="shared" si="1"/>
        <v>234709</v>
      </c>
      <c r="J7" s="673">
        <f t="shared" si="1"/>
        <v>234709</v>
      </c>
      <c r="K7" s="673">
        <f t="shared" si="1"/>
        <v>0</v>
      </c>
      <c r="L7" s="673">
        <f t="shared" si="1"/>
        <v>10042</v>
      </c>
      <c r="M7" s="673">
        <f t="shared" si="1"/>
        <v>0</v>
      </c>
      <c r="N7" s="674">
        <f t="shared" si="1"/>
        <v>0</v>
      </c>
      <c r="O7" s="646"/>
      <c r="P7" s="683">
        <f>+P8+P19</f>
        <v>0</v>
      </c>
      <c r="Q7" s="674">
        <f>+Q8+Q19</f>
        <v>200117</v>
      </c>
    </row>
    <row r="8" spans="1:17" s="634" customFormat="1" ht="14.25" customHeight="1">
      <c r="A8" s="690">
        <f t="shared" si="0"/>
        <v>2</v>
      </c>
      <c r="B8" s="692">
        <v>9</v>
      </c>
      <c r="C8" s="1027" t="s">
        <v>652</v>
      </c>
      <c r="D8" s="1028"/>
      <c r="E8" s="675">
        <f>SUM(E9:E18)</f>
        <v>190670</v>
      </c>
      <c r="F8" s="675">
        <f aca="true" t="shared" si="2" ref="F8:N8">SUM(F9:F18)</f>
        <v>190670</v>
      </c>
      <c r="G8" s="675">
        <f t="shared" si="2"/>
        <v>4597</v>
      </c>
      <c r="H8" s="675">
        <f t="shared" si="2"/>
        <v>4597</v>
      </c>
      <c r="I8" s="675">
        <f t="shared" si="2"/>
        <v>195267</v>
      </c>
      <c r="J8" s="675">
        <f t="shared" si="2"/>
        <v>195267</v>
      </c>
      <c r="K8" s="675">
        <f t="shared" si="2"/>
        <v>0</v>
      </c>
      <c r="L8" s="675">
        <f t="shared" si="2"/>
        <v>10042</v>
      </c>
      <c r="M8" s="675">
        <f t="shared" si="2"/>
        <v>0</v>
      </c>
      <c r="N8" s="676">
        <f t="shared" si="2"/>
        <v>0</v>
      </c>
      <c r="O8" s="648"/>
      <c r="P8" s="684">
        <f>SUM(P9:P18)</f>
        <v>0</v>
      </c>
      <c r="Q8" s="676">
        <f>SUM(Q9:Q18)</f>
        <v>195267</v>
      </c>
    </row>
    <row r="9" spans="1:17" ht="12.75" customHeight="1">
      <c r="A9" s="691">
        <f t="shared" si="0"/>
        <v>3</v>
      </c>
      <c r="B9" s="693"/>
      <c r="C9" s="852" t="s">
        <v>759</v>
      </c>
      <c r="D9" s="853" t="s">
        <v>760</v>
      </c>
      <c r="E9" s="650">
        <v>174334</v>
      </c>
      <c r="F9" s="650">
        <v>174334</v>
      </c>
      <c r="G9" s="650">
        <v>0</v>
      </c>
      <c r="H9" s="650">
        <v>0</v>
      </c>
      <c r="I9" s="677">
        <f aca="true" t="shared" si="3" ref="I9:I36">+E9+G9</f>
        <v>174334</v>
      </c>
      <c r="J9" s="677">
        <f aca="true" t="shared" si="4" ref="J9:J36">+F9+H9</f>
        <v>174334</v>
      </c>
      <c r="K9" s="650">
        <v>0</v>
      </c>
      <c r="L9" s="650">
        <v>7632</v>
      </c>
      <c r="M9" s="650">
        <v>0</v>
      </c>
      <c r="N9" s="681">
        <f aca="true" t="shared" si="5" ref="N9:N36">+I9-J9</f>
        <v>0</v>
      </c>
      <c r="O9" s="651"/>
      <c r="P9" s="652">
        <v>0</v>
      </c>
      <c r="Q9" s="681">
        <f aca="true" t="shared" si="6" ref="Q9:Q36">+J9+P9</f>
        <v>174334</v>
      </c>
    </row>
    <row r="10" spans="1:17" ht="12.75" customHeight="1">
      <c r="A10" s="691">
        <f t="shared" si="0"/>
        <v>4</v>
      </c>
      <c r="B10" s="693"/>
      <c r="C10" s="852" t="s">
        <v>966</v>
      </c>
      <c r="D10" s="853" t="s">
        <v>967</v>
      </c>
      <c r="E10" s="650">
        <v>0</v>
      </c>
      <c r="F10" s="650">
        <v>0</v>
      </c>
      <c r="G10" s="650">
        <v>0</v>
      </c>
      <c r="H10" s="650">
        <v>0</v>
      </c>
      <c r="I10" s="677">
        <f t="shared" si="3"/>
        <v>0</v>
      </c>
      <c r="J10" s="677">
        <f t="shared" si="4"/>
        <v>0</v>
      </c>
      <c r="K10" s="650">
        <v>0</v>
      </c>
      <c r="L10" s="650">
        <v>0</v>
      </c>
      <c r="M10" s="650">
        <v>0</v>
      </c>
      <c r="N10" s="681">
        <f t="shared" si="5"/>
        <v>0</v>
      </c>
      <c r="O10" s="651"/>
      <c r="P10" s="652">
        <v>0</v>
      </c>
      <c r="Q10" s="681">
        <f t="shared" si="6"/>
        <v>0</v>
      </c>
    </row>
    <row r="11" spans="1:17" ht="12.75" customHeight="1">
      <c r="A11" s="691">
        <f t="shared" si="0"/>
        <v>5</v>
      </c>
      <c r="B11" s="693"/>
      <c r="C11" s="852" t="s">
        <v>567</v>
      </c>
      <c r="D11" s="853" t="s">
        <v>568</v>
      </c>
      <c r="E11" s="650">
        <v>0</v>
      </c>
      <c r="F11" s="650">
        <v>0</v>
      </c>
      <c r="G11" s="650">
        <v>0</v>
      </c>
      <c r="H11" s="650">
        <v>0</v>
      </c>
      <c r="I11" s="677">
        <f t="shared" si="3"/>
        <v>0</v>
      </c>
      <c r="J11" s="677">
        <f t="shared" si="4"/>
        <v>0</v>
      </c>
      <c r="K11" s="650">
        <v>0</v>
      </c>
      <c r="L11" s="650">
        <v>0</v>
      </c>
      <c r="M11" s="650">
        <v>0</v>
      </c>
      <c r="N11" s="681">
        <f t="shared" si="5"/>
        <v>0</v>
      </c>
      <c r="O11" s="651"/>
      <c r="P11" s="652">
        <v>0</v>
      </c>
      <c r="Q11" s="681">
        <f t="shared" si="6"/>
        <v>0</v>
      </c>
    </row>
    <row r="12" spans="1:17" ht="12.75" customHeight="1">
      <c r="A12" s="691">
        <f t="shared" si="0"/>
        <v>6</v>
      </c>
      <c r="B12" s="693"/>
      <c r="C12" s="852" t="s">
        <v>762</v>
      </c>
      <c r="D12" s="853" t="s">
        <v>572</v>
      </c>
      <c r="E12" s="650">
        <v>0</v>
      </c>
      <c r="F12" s="650">
        <v>0</v>
      </c>
      <c r="G12" s="650">
        <v>0</v>
      </c>
      <c r="H12" s="650">
        <v>0</v>
      </c>
      <c r="I12" s="677">
        <f t="shared" si="3"/>
        <v>0</v>
      </c>
      <c r="J12" s="677">
        <f t="shared" si="4"/>
        <v>0</v>
      </c>
      <c r="K12" s="650">
        <v>0</v>
      </c>
      <c r="L12" s="650">
        <v>0</v>
      </c>
      <c r="M12" s="650">
        <v>0</v>
      </c>
      <c r="N12" s="681">
        <f t="shared" si="5"/>
        <v>0</v>
      </c>
      <c r="O12" s="651"/>
      <c r="P12" s="652">
        <v>0</v>
      </c>
      <c r="Q12" s="681">
        <f t="shared" si="6"/>
        <v>0</v>
      </c>
    </row>
    <row r="13" spans="1:17" ht="12.75" customHeight="1">
      <c r="A13" s="691">
        <f t="shared" si="0"/>
        <v>7</v>
      </c>
      <c r="B13" s="693"/>
      <c r="C13" s="852" t="s">
        <v>763</v>
      </c>
      <c r="D13" s="853" t="s">
        <v>573</v>
      </c>
      <c r="E13" s="650">
        <v>5006</v>
      </c>
      <c r="F13" s="650">
        <v>5006</v>
      </c>
      <c r="G13" s="650">
        <v>0</v>
      </c>
      <c r="H13" s="650">
        <v>0</v>
      </c>
      <c r="I13" s="677">
        <f t="shared" si="3"/>
        <v>5006</v>
      </c>
      <c r="J13" s="677">
        <f t="shared" si="4"/>
        <v>5006</v>
      </c>
      <c r="K13" s="650">
        <v>0</v>
      </c>
      <c r="L13" s="650">
        <v>2410</v>
      </c>
      <c r="M13" s="650">
        <v>0</v>
      </c>
      <c r="N13" s="681">
        <f t="shared" si="5"/>
        <v>0</v>
      </c>
      <c r="O13" s="651"/>
      <c r="P13" s="652">
        <v>0</v>
      </c>
      <c r="Q13" s="681">
        <f t="shared" si="6"/>
        <v>5006</v>
      </c>
    </row>
    <row r="14" spans="1:17" ht="12.75" customHeight="1">
      <c r="A14" s="691">
        <f t="shared" si="0"/>
        <v>8</v>
      </c>
      <c r="B14" s="693"/>
      <c r="C14" s="852" t="s">
        <v>574</v>
      </c>
      <c r="D14" s="853" t="s">
        <v>765</v>
      </c>
      <c r="E14" s="650">
        <v>7401</v>
      </c>
      <c r="F14" s="650">
        <v>7401</v>
      </c>
      <c r="G14" s="650">
        <v>2450</v>
      </c>
      <c r="H14" s="650">
        <v>2450</v>
      </c>
      <c r="I14" s="677">
        <f t="shared" si="3"/>
        <v>9851</v>
      </c>
      <c r="J14" s="677">
        <f t="shared" si="4"/>
        <v>9851</v>
      </c>
      <c r="K14" s="650">
        <v>0</v>
      </c>
      <c r="L14" s="650">
        <v>0</v>
      </c>
      <c r="M14" s="650">
        <v>0</v>
      </c>
      <c r="N14" s="681">
        <f t="shared" si="5"/>
        <v>0</v>
      </c>
      <c r="O14" s="651"/>
      <c r="P14" s="652">
        <v>0</v>
      </c>
      <c r="Q14" s="681">
        <f t="shared" si="6"/>
        <v>9851</v>
      </c>
    </row>
    <row r="15" spans="1:17" ht="12.75" customHeight="1">
      <c r="A15" s="691">
        <f t="shared" si="0"/>
        <v>9</v>
      </c>
      <c r="B15" s="693"/>
      <c r="C15" s="854" t="s">
        <v>569</v>
      </c>
      <c r="D15" s="855" t="s">
        <v>761</v>
      </c>
      <c r="E15" s="650">
        <v>518</v>
      </c>
      <c r="F15" s="650">
        <v>518</v>
      </c>
      <c r="G15" s="650">
        <v>0</v>
      </c>
      <c r="H15" s="650">
        <v>0</v>
      </c>
      <c r="I15" s="677">
        <f t="shared" si="3"/>
        <v>518</v>
      </c>
      <c r="J15" s="677">
        <f t="shared" si="4"/>
        <v>518</v>
      </c>
      <c r="K15" s="650">
        <v>0</v>
      </c>
      <c r="L15" s="650">
        <v>0</v>
      </c>
      <c r="M15" s="650">
        <v>0</v>
      </c>
      <c r="N15" s="681">
        <f t="shared" si="5"/>
        <v>0</v>
      </c>
      <c r="O15" s="651"/>
      <c r="P15" s="652">
        <v>0</v>
      </c>
      <c r="Q15" s="681">
        <f t="shared" si="6"/>
        <v>518</v>
      </c>
    </row>
    <row r="16" spans="1:17" ht="13.5" customHeight="1">
      <c r="A16" s="691">
        <f t="shared" si="0"/>
        <v>10</v>
      </c>
      <c r="B16" s="693"/>
      <c r="C16" s="852" t="s">
        <v>570</v>
      </c>
      <c r="D16" s="853" t="s">
        <v>970</v>
      </c>
      <c r="E16" s="650">
        <v>2635</v>
      </c>
      <c r="F16" s="650">
        <v>2635</v>
      </c>
      <c r="G16" s="650">
        <v>0</v>
      </c>
      <c r="H16" s="650">
        <v>0</v>
      </c>
      <c r="I16" s="677">
        <f>+E16+G16</f>
        <v>2635</v>
      </c>
      <c r="J16" s="677">
        <f t="shared" si="4"/>
        <v>2635</v>
      </c>
      <c r="K16" s="650">
        <v>0</v>
      </c>
      <c r="L16" s="650">
        <v>0</v>
      </c>
      <c r="M16" s="650">
        <v>0</v>
      </c>
      <c r="N16" s="681">
        <f t="shared" si="5"/>
        <v>0</v>
      </c>
      <c r="O16" s="651"/>
      <c r="P16" s="652">
        <v>0</v>
      </c>
      <c r="Q16" s="681">
        <f t="shared" si="6"/>
        <v>2635</v>
      </c>
    </row>
    <row r="17" spans="1:17" ht="13.5" customHeight="1">
      <c r="A17" s="691">
        <f t="shared" si="0"/>
        <v>11</v>
      </c>
      <c r="B17" s="693"/>
      <c r="C17" s="852" t="s">
        <v>968</v>
      </c>
      <c r="D17" s="853" t="s">
        <v>969</v>
      </c>
      <c r="E17" s="650">
        <v>0</v>
      </c>
      <c r="F17" s="650">
        <v>0</v>
      </c>
      <c r="G17" s="650">
        <v>0</v>
      </c>
      <c r="H17" s="650">
        <v>0</v>
      </c>
      <c r="I17" s="677">
        <f>+E17+G17</f>
        <v>0</v>
      </c>
      <c r="J17" s="677">
        <f>+F17+H17</f>
        <v>0</v>
      </c>
      <c r="K17" s="650">
        <v>0</v>
      </c>
      <c r="L17" s="650">
        <v>0</v>
      </c>
      <c r="M17" s="650">
        <v>0</v>
      </c>
      <c r="N17" s="681">
        <f t="shared" si="5"/>
        <v>0</v>
      </c>
      <c r="O17" s="651"/>
      <c r="P17" s="652">
        <v>0</v>
      </c>
      <c r="Q17" s="681">
        <f t="shared" si="6"/>
        <v>0</v>
      </c>
    </row>
    <row r="18" spans="1:17" ht="12.75" customHeight="1">
      <c r="A18" s="691">
        <f t="shared" si="0"/>
        <v>12</v>
      </c>
      <c r="B18" s="694"/>
      <c r="C18" s="653"/>
      <c r="D18" s="871" t="s">
        <v>993</v>
      </c>
      <c r="E18" s="650">
        <v>776</v>
      </c>
      <c r="F18" s="650">
        <v>776</v>
      </c>
      <c r="G18" s="650">
        <v>2147</v>
      </c>
      <c r="H18" s="650">
        <v>2147</v>
      </c>
      <c r="I18" s="677">
        <f t="shared" si="3"/>
        <v>2923</v>
      </c>
      <c r="J18" s="677">
        <f t="shared" si="4"/>
        <v>2923</v>
      </c>
      <c r="K18" s="650">
        <v>0</v>
      </c>
      <c r="L18" s="650">
        <v>0</v>
      </c>
      <c r="M18" s="650">
        <v>0</v>
      </c>
      <c r="N18" s="681">
        <f t="shared" si="5"/>
        <v>0</v>
      </c>
      <c r="O18" s="651"/>
      <c r="P18" s="652">
        <v>0</v>
      </c>
      <c r="Q18" s="681">
        <f t="shared" si="6"/>
        <v>2923</v>
      </c>
    </row>
    <row r="19" spans="1:17" s="634" customFormat="1" ht="12.75" customHeight="1">
      <c r="A19" s="691">
        <f t="shared" si="0"/>
        <v>13</v>
      </c>
      <c r="B19" s="692">
        <v>11</v>
      </c>
      <c r="C19" s="1035" t="s">
        <v>653</v>
      </c>
      <c r="D19" s="1036"/>
      <c r="E19" s="675">
        <f aca="true" t="shared" si="7" ref="E19:N19">SUM(E20:E24)</f>
        <v>4290</v>
      </c>
      <c r="F19" s="675">
        <f t="shared" si="7"/>
        <v>4290</v>
      </c>
      <c r="G19" s="675">
        <f>SUM(G20:G25)</f>
        <v>35152</v>
      </c>
      <c r="H19" s="675">
        <f>SUM(H20:H25)</f>
        <v>35152</v>
      </c>
      <c r="I19" s="675">
        <f>SUM(I20:I25)</f>
        <v>39442</v>
      </c>
      <c r="J19" s="675">
        <f>SUM(J20:J25)</f>
        <v>39442</v>
      </c>
      <c r="K19" s="675">
        <f t="shared" si="7"/>
        <v>0</v>
      </c>
      <c r="L19" s="675">
        <f t="shared" si="7"/>
        <v>0</v>
      </c>
      <c r="M19" s="675">
        <f t="shared" si="7"/>
        <v>0</v>
      </c>
      <c r="N19" s="676">
        <f t="shared" si="7"/>
        <v>0</v>
      </c>
      <c r="O19" s="648"/>
      <c r="P19" s="684">
        <f>SUM(P20:P24)</f>
        <v>0</v>
      </c>
      <c r="Q19" s="676">
        <f>SUM(Q20:Q24)</f>
        <v>4850</v>
      </c>
    </row>
    <row r="20" spans="1:17" ht="12.75" customHeight="1">
      <c r="A20" s="691">
        <f t="shared" si="0"/>
        <v>14</v>
      </c>
      <c r="B20" s="693"/>
      <c r="C20" s="852" t="s">
        <v>570</v>
      </c>
      <c r="D20" s="853" t="s">
        <v>571</v>
      </c>
      <c r="E20" s="650">
        <v>0</v>
      </c>
      <c r="F20" s="650">
        <v>0</v>
      </c>
      <c r="G20" s="650">
        <v>0</v>
      </c>
      <c r="H20" s="650">
        <v>0</v>
      </c>
      <c r="I20" s="677">
        <f t="shared" si="3"/>
        <v>0</v>
      </c>
      <c r="J20" s="677">
        <f t="shared" si="4"/>
        <v>0</v>
      </c>
      <c r="K20" s="650">
        <v>0</v>
      </c>
      <c r="L20" s="650">
        <v>0</v>
      </c>
      <c r="M20" s="650">
        <v>0</v>
      </c>
      <c r="N20" s="681">
        <f t="shared" si="5"/>
        <v>0</v>
      </c>
      <c r="O20" s="651"/>
      <c r="P20" s="652">
        <v>0</v>
      </c>
      <c r="Q20" s="681">
        <f t="shared" si="6"/>
        <v>0</v>
      </c>
    </row>
    <row r="21" spans="1:17" ht="12.75" customHeight="1">
      <c r="A21" s="691">
        <f t="shared" si="0"/>
        <v>15</v>
      </c>
      <c r="B21" s="693"/>
      <c r="C21" s="852" t="s">
        <v>574</v>
      </c>
      <c r="D21" s="853" t="s">
        <v>892</v>
      </c>
      <c r="E21" s="650">
        <v>3070</v>
      </c>
      <c r="F21" s="650">
        <v>3070</v>
      </c>
      <c r="G21" s="650">
        <v>560</v>
      </c>
      <c r="H21" s="650">
        <v>560</v>
      </c>
      <c r="I21" s="677">
        <f t="shared" si="3"/>
        <v>3630</v>
      </c>
      <c r="J21" s="677">
        <f t="shared" si="4"/>
        <v>3630</v>
      </c>
      <c r="K21" s="650">
        <v>0</v>
      </c>
      <c r="L21" s="650">
        <v>0</v>
      </c>
      <c r="M21" s="650">
        <v>0</v>
      </c>
      <c r="N21" s="681">
        <f t="shared" si="5"/>
        <v>0</v>
      </c>
      <c r="O21" s="651"/>
      <c r="P21" s="652">
        <v>0</v>
      </c>
      <c r="Q21" s="681">
        <f t="shared" si="6"/>
        <v>3630</v>
      </c>
    </row>
    <row r="22" spans="1:17" ht="12.75" customHeight="1">
      <c r="A22" s="691">
        <f>+A21+1</f>
        <v>16</v>
      </c>
      <c r="B22" s="693"/>
      <c r="C22" s="852" t="s">
        <v>575</v>
      </c>
      <c r="D22" s="853" t="s">
        <v>576</v>
      </c>
      <c r="E22" s="650">
        <v>240</v>
      </c>
      <c r="F22" s="650">
        <v>240</v>
      </c>
      <c r="G22" s="650">
        <v>0</v>
      </c>
      <c r="H22" s="650">
        <v>0</v>
      </c>
      <c r="I22" s="677">
        <f t="shared" si="3"/>
        <v>240</v>
      </c>
      <c r="J22" s="677">
        <f t="shared" si="4"/>
        <v>240</v>
      </c>
      <c r="K22" s="650">
        <v>0</v>
      </c>
      <c r="L22" s="650">
        <v>0</v>
      </c>
      <c r="M22" s="650">
        <v>0</v>
      </c>
      <c r="N22" s="681">
        <f t="shared" si="5"/>
        <v>0</v>
      </c>
      <c r="O22" s="651"/>
      <c r="P22" s="652">
        <v>0</v>
      </c>
      <c r="Q22" s="681">
        <f t="shared" si="6"/>
        <v>240</v>
      </c>
    </row>
    <row r="23" spans="1:17" ht="25.5">
      <c r="A23" s="691"/>
      <c r="B23" s="694"/>
      <c r="C23" s="869"/>
      <c r="D23" s="870" t="s">
        <v>991</v>
      </c>
      <c r="E23" s="650">
        <v>530</v>
      </c>
      <c r="F23" s="650">
        <v>530</v>
      </c>
      <c r="G23" s="650">
        <v>0</v>
      </c>
      <c r="H23" s="650">
        <v>0</v>
      </c>
      <c r="I23" s="677">
        <f>+E23+G23</f>
        <v>530</v>
      </c>
      <c r="J23" s="677">
        <f>+F23+H23</f>
        <v>530</v>
      </c>
      <c r="K23" s="650">
        <v>0</v>
      </c>
      <c r="L23" s="650">
        <v>0</v>
      </c>
      <c r="M23" s="650">
        <v>0</v>
      </c>
      <c r="N23" s="681">
        <f>+I23-J23</f>
        <v>0</v>
      </c>
      <c r="O23" s="651"/>
      <c r="P23" s="652">
        <v>0</v>
      </c>
      <c r="Q23" s="681">
        <f>+J23+P23</f>
        <v>530</v>
      </c>
    </row>
    <row r="24" spans="1:17" ht="25.5">
      <c r="A24" s="691">
        <f>+A22+1</f>
        <v>17</v>
      </c>
      <c r="B24" s="694"/>
      <c r="C24" s="653"/>
      <c r="D24" s="868" t="s">
        <v>990</v>
      </c>
      <c r="E24" s="650">
        <v>450</v>
      </c>
      <c r="F24" s="650">
        <v>450</v>
      </c>
      <c r="G24" s="650">
        <v>0</v>
      </c>
      <c r="H24" s="650">
        <v>0</v>
      </c>
      <c r="I24" s="677">
        <f t="shared" si="3"/>
        <v>450</v>
      </c>
      <c r="J24" s="677">
        <f t="shared" si="4"/>
        <v>450</v>
      </c>
      <c r="K24" s="650">
        <v>0</v>
      </c>
      <c r="L24" s="650">
        <v>0</v>
      </c>
      <c r="M24" s="650">
        <v>0</v>
      </c>
      <c r="N24" s="681">
        <f t="shared" si="5"/>
        <v>0</v>
      </c>
      <c r="O24" s="651"/>
      <c r="P24" s="652">
        <v>0</v>
      </c>
      <c r="Q24" s="681">
        <f t="shared" si="6"/>
        <v>450</v>
      </c>
    </row>
    <row r="25" spans="1:17" ht="15">
      <c r="A25" s="691"/>
      <c r="B25" s="694"/>
      <c r="C25" s="653"/>
      <c r="D25" s="868" t="s">
        <v>1018</v>
      </c>
      <c r="E25" s="650">
        <v>0</v>
      </c>
      <c r="F25" s="650">
        <v>0</v>
      </c>
      <c r="G25" s="650">
        <v>34592</v>
      </c>
      <c r="H25" s="650">
        <v>34592</v>
      </c>
      <c r="I25" s="677">
        <f t="shared" si="3"/>
        <v>34592</v>
      </c>
      <c r="J25" s="677">
        <f t="shared" si="4"/>
        <v>34592</v>
      </c>
      <c r="K25" s="650">
        <v>27813</v>
      </c>
      <c r="L25" s="650">
        <v>0</v>
      </c>
      <c r="M25" s="650">
        <v>0</v>
      </c>
      <c r="N25" s="681">
        <f t="shared" si="5"/>
        <v>0</v>
      </c>
      <c r="O25" s="651"/>
      <c r="P25" s="652">
        <v>0</v>
      </c>
      <c r="Q25" s="681">
        <f t="shared" si="6"/>
        <v>34592</v>
      </c>
    </row>
    <row r="26" spans="1:17" s="647" customFormat="1" ht="12.75" customHeight="1">
      <c r="A26" s="691">
        <f>+A24+1</f>
        <v>18</v>
      </c>
      <c r="B26" s="672">
        <v>18</v>
      </c>
      <c r="C26" s="1012" t="s">
        <v>587</v>
      </c>
      <c r="D26" s="1013"/>
      <c r="E26" s="678">
        <f aca="true" t="shared" si="8" ref="E26:N26">+E27</f>
        <v>0</v>
      </c>
      <c r="F26" s="678">
        <f t="shared" si="8"/>
        <v>0</v>
      </c>
      <c r="G26" s="678">
        <f t="shared" si="8"/>
        <v>0</v>
      </c>
      <c r="H26" s="678">
        <f t="shared" si="8"/>
        <v>0</v>
      </c>
      <c r="I26" s="678">
        <f t="shared" si="8"/>
        <v>0</v>
      </c>
      <c r="J26" s="678">
        <f t="shared" si="8"/>
        <v>0</v>
      </c>
      <c r="K26" s="678">
        <f t="shared" si="8"/>
        <v>0</v>
      </c>
      <c r="L26" s="678">
        <f t="shared" si="8"/>
        <v>0</v>
      </c>
      <c r="M26" s="678">
        <f t="shared" si="8"/>
        <v>0</v>
      </c>
      <c r="N26" s="682">
        <f t="shared" si="8"/>
        <v>0</v>
      </c>
      <c r="O26" s="646"/>
      <c r="P26" s="686">
        <f>+P27</f>
        <v>0</v>
      </c>
      <c r="Q26" s="682">
        <f>+Q27</f>
        <v>0</v>
      </c>
    </row>
    <row r="27" spans="1:17" s="655" customFormat="1" ht="12.75" customHeight="1">
      <c r="A27" s="691">
        <f t="shared" si="0"/>
        <v>19</v>
      </c>
      <c r="B27" s="692"/>
      <c r="C27" s="1022" t="s">
        <v>654</v>
      </c>
      <c r="D27" s="1023"/>
      <c r="E27" s="675">
        <f>+E28</f>
        <v>0</v>
      </c>
      <c r="F27" s="675">
        <f aca="true" t="shared" si="9" ref="F27:Q27">+F28</f>
        <v>0</v>
      </c>
      <c r="G27" s="675">
        <f t="shared" si="9"/>
        <v>0</v>
      </c>
      <c r="H27" s="675">
        <f t="shared" si="9"/>
        <v>0</v>
      </c>
      <c r="I27" s="675">
        <f t="shared" si="9"/>
        <v>0</v>
      </c>
      <c r="J27" s="675">
        <f t="shared" si="9"/>
        <v>0</v>
      </c>
      <c r="K27" s="675">
        <f t="shared" si="9"/>
        <v>0</v>
      </c>
      <c r="L27" s="675">
        <f t="shared" si="9"/>
        <v>0</v>
      </c>
      <c r="M27" s="675">
        <f t="shared" si="9"/>
        <v>0</v>
      </c>
      <c r="N27" s="676">
        <f t="shared" si="9"/>
        <v>0</v>
      </c>
      <c r="O27" s="648"/>
      <c r="P27" s="684">
        <f t="shared" si="9"/>
        <v>0</v>
      </c>
      <c r="Q27" s="676">
        <f t="shared" si="9"/>
        <v>0</v>
      </c>
    </row>
    <row r="28" spans="1:17" ht="12.75" customHeight="1">
      <c r="A28" s="691">
        <f t="shared" si="0"/>
        <v>20</v>
      </c>
      <c r="B28" s="693"/>
      <c r="C28" s="649"/>
      <c r="D28" s="654" t="s">
        <v>580</v>
      </c>
      <c r="E28" s="650"/>
      <c r="F28" s="650"/>
      <c r="G28" s="650">
        <v>0</v>
      </c>
      <c r="H28" s="650">
        <v>0</v>
      </c>
      <c r="I28" s="677">
        <f t="shared" si="3"/>
        <v>0</v>
      </c>
      <c r="J28" s="677">
        <f t="shared" si="4"/>
        <v>0</v>
      </c>
      <c r="K28" s="650">
        <v>0</v>
      </c>
      <c r="L28" s="650">
        <v>0</v>
      </c>
      <c r="M28" s="650">
        <v>0</v>
      </c>
      <c r="N28" s="681">
        <f t="shared" si="5"/>
        <v>0</v>
      </c>
      <c r="O28" s="651"/>
      <c r="P28" s="652">
        <v>0</v>
      </c>
      <c r="Q28" s="681">
        <f t="shared" si="6"/>
        <v>0</v>
      </c>
    </row>
    <row r="29" spans="1:17" ht="12.75" customHeight="1">
      <c r="A29" s="691">
        <f t="shared" si="0"/>
        <v>21</v>
      </c>
      <c r="B29" s="672">
        <v>25</v>
      </c>
      <c r="C29" s="1012" t="s">
        <v>585</v>
      </c>
      <c r="D29" s="1013"/>
      <c r="E29" s="678">
        <f>+E30</f>
        <v>31</v>
      </c>
      <c r="F29" s="678">
        <f aca="true" t="shared" si="10" ref="F29:Q30">+F30</f>
        <v>31</v>
      </c>
      <c r="G29" s="678">
        <f t="shared" si="10"/>
        <v>0</v>
      </c>
      <c r="H29" s="678">
        <f t="shared" si="10"/>
        <v>0</v>
      </c>
      <c r="I29" s="678">
        <f t="shared" si="10"/>
        <v>31</v>
      </c>
      <c r="J29" s="678">
        <f t="shared" si="10"/>
        <v>31</v>
      </c>
      <c r="K29" s="678">
        <f t="shared" si="10"/>
        <v>0</v>
      </c>
      <c r="L29" s="678">
        <f t="shared" si="10"/>
        <v>0</v>
      </c>
      <c r="M29" s="678">
        <f t="shared" si="10"/>
        <v>0</v>
      </c>
      <c r="N29" s="682">
        <f t="shared" si="10"/>
        <v>0</v>
      </c>
      <c r="O29" s="646"/>
      <c r="P29" s="686">
        <f t="shared" si="10"/>
        <v>0</v>
      </c>
      <c r="Q29" s="682">
        <f t="shared" si="10"/>
        <v>31</v>
      </c>
    </row>
    <row r="30" spans="1:17" ht="12.75" customHeight="1">
      <c r="A30" s="691">
        <f t="shared" si="0"/>
        <v>22</v>
      </c>
      <c r="B30" s="692"/>
      <c r="C30" s="1022" t="s">
        <v>654</v>
      </c>
      <c r="D30" s="1023"/>
      <c r="E30" s="675">
        <f>+E31</f>
        <v>31</v>
      </c>
      <c r="F30" s="675">
        <f t="shared" si="10"/>
        <v>31</v>
      </c>
      <c r="G30" s="675">
        <f t="shared" si="10"/>
        <v>0</v>
      </c>
      <c r="H30" s="675">
        <f t="shared" si="10"/>
        <v>0</v>
      </c>
      <c r="I30" s="675">
        <f t="shared" si="10"/>
        <v>31</v>
      </c>
      <c r="J30" s="675">
        <f t="shared" si="10"/>
        <v>31</v>
      </c>
      <c r="K30" s="675">
        <f t="shared" si="10"/>
        <v>0</v>
      </c>
      <c r="L30" s="675">
        <f t="shared" si="10"/>
        <v>0</v>
      </c>
      <c r="M30" s="675">
        <f>+M31</f>
        <v>0</v>
      </c>
      <c r="N30" s="676">
        <f t="shared" si="10"/>
        <v>0</v>
      </c>
      <c r="O30" s="648"/>
      <c r="P30" s="684">
        <f t="shared" si="10"/>
        <v>0</v>
      </c>
      <c r="Q30" s="676">
        <f t="shared" si="10"/>
        <v>31</v>
      </c>
    </row>
    <row r="31" spans="1:17" ht="12.75" customHeight="1">
      <c r="A31" s="691">
        <f t="shared" si="0"/>
        <v>23</v>
      </c>
      <c r="B31" s="693"/>
      <c r="C31" s="656"/>
      <c r="D31" s="956" t="s">
        <v>1022</v>
      </c>
      <c r="E31" s="650">
        <v>31</v>
      </c>
      <c r="F31" s="650">
        <v>31</v>
      </c>
      <c r="G31" s="650">
        <v>0</v>
      </c>
      <c r="H31" s="650">
        <v>0</v>
      </c>
      <c r="I31" s="677">
        <f t="shared" si="3"/>
        <v>31</v>
      </c>
      <c r="J31" s="677">
        <f t="shared" si="4"/>
        <v>31</v>
      </c>
      <c r="K31" s="650">
        <v>0</v>
      </c>
      <c r="L31" s="650">
        <v>0</v>
      </c>
      <c r="M31" s="650">
        <v>0</v>
      </c>
      <c r="N31" s="681">
        <f t="shared" si="5"/>
        <v>0</v>
      </c>
      <c r="O31" s="657"/>
      <c r="P31" s="652">
        <v>0</v>
      </c>
      <c r="Q31" s="681">
        <f t="shared" si="6"/>
        <v>31</v>
      </c>
    </row>
    <row r="32" spans="1:17" ht="12.75" customHeight="1">
      <c r="A32" s="691">
        <f t="shared" si="0"/>
        <v>24</v>
      </c>
      <c r="B32" s="672">
        <v>28</v>
      </c>
      <c r="C32" s="1012" t="s">
        <v>588</v>
      </c>
      <c r="D32" s="1013"/>
      <c r="E32" s="678">
        <f>+E33</f>
        <v>13903</v>
      </c>
      <c r="F32" s="678">
        <f aca="true" t="shared" si="11" ref="F32:Q32">+F33</f>
        <v>13903</v>
      </c>
      <c r="G32" s="678">
        <f t="shared" si="11"/>
        <v>0</v>
      </c>
      <c r="H32" s="678">
        <f t="shared" si="11"/>
        <v>0</v>
      </c>
      <c r="I32" s="678">
        <f t="shared" si="11"/>
        <v>13903</v>
      </c>
      <c r="J32" s="678">
        <f t="shared" si="11"/>
        <v>13903</v>
      </c>
      <c r="K32" s="678">
        <f t="shared" si="11"/>
        <v>0</v>
      </c>
      <c r="L32" s="678">
        <f t="shared" si="11"/>
        <v>0</v>
      </c>
      <c r="M32" s="678">
        <f t="shared" si="11"/>
        <v>0</v>
      </c>
      <c r="N32" s="682">
        <f t="shared" si="11"/>
        <v>0</v>
      </c>
      <c r="O32" s="646"/>
      <c r="P32" s="686">
        <f t="shared" si="11"/>
        <v>0</v>
      </c>
      <c r="Q32" s="682">
        <f t="shared" si="11"/>
        <v>13903</v>
      </c>
    </row>
    <row r="33" spans="1:17" ht="12.75" customHeight="1">
      <c r="A33" s="691">
        <f t="shared" si="0"/>
        <v>25</v>
      </c>
      <c r="B33" s="692"/>
      <c r="C33" s="1022" t="s">
        <v>654</v>
      </c>
      <c r="D33" s="1023"/>
      <c r="E33" s="675">
        <f>SUM(E34:E36)</f>
        <v>13903</v>
      </c>
      <c r="F33" s="675">
        <f>SUM(F34:F36)</f>
        <v>13903</v>
      </c>
      <c r="G33" s="675">
        <f>SUM(G34:G36)</f>
        <v>0</v>
      </c>
      <c r="H33" s="675">
        <f>SUM(H34:H36)</f>
        <v>0</v>
      </c>
      <c r="I33" s="675">
        <f>SUM(I34:I36)</f>
        <v>13903</v>
      </c>
      <c r="J33" s="675">
        <f>SUM(J34:J36)</f>
        <v>13903</v>
      </c>
      <c r="K33" s="675">
        <f aca="true" t="shared" si="12" ref="I33:N33">+K36</f>
        <v>0</v>
      </c>
      <c r="L33" s="675">
        <f t="shared" si="12"/>
        <v>0</v>
      </c>
      <c r="M33" s="675">
        <f t="shared" si="12"/>
        <v>0</v>
      </c>
      <c r="N33" s="676">
        <f t="shared" si="12"/>
        <v>0</v>
      </c>
      <c r="O33" s="648"/>
      <c r="P33" s="684">
        <f>+P36</f>
        <v>0</v>
      </c>
      <c r="Q33" s="676">
        <f>SUM(Q34:Q36)</f>
        <v>13903</v>
      </c>
    </row>
    <row r="34" spans="1:17" s="664" customFormat="1" ht="12.75" customHeight="1">
      <c r="A34" s="897"/>
      <c r="B34" s="952"/>
      <c r="C34" s="953"/>
      <c r="D34" s="899" t="s">
        <v>1020</v>
      </c>
      <c r="E34" s="677">
        <v>9548</v>
      </c>
      <c r="F34" s="677">
        <v>9548</v>
      </c>
      <c r="G34" s="677">
        <v>0</v>
      </c>
      <c r="H34" s="677">
        <v>0</v>
      </c>
      <c r="I34" s="677">
        <v>9548</v>
      </c>
      <c r="J34" s="677">
        <v>9548</v>
      </c>
      <c r="K34" s="677">
        <v>0</v>
      </c>
      <c r="L34" s="677">
        <v>0</v>
      </c>
      <c r="M34" s="677">
        <v>0</v>
      </c>
      <c r="N34" s="677">
        <v>0</v>
      </c>
      <c r="O34" s="898"/>
      <c r="P34" s="677">
        <v>0</v>
      </c>
      <c r="Q34" s="681">
        <v>9548</v>
      </c>
    </row>
    <row r="35" spans="1:17" s="664" customFormat="1" ht="12.75" customHeight="1">
      <c r="A35" s="897"/>
      <c r="B35" s="952"/>
      <c r="C35" s="953"/>
      <c r="D35" s="899" t="s">
        <v>998</v>
      </c>
      <c r="E35" s="677">
        <v>4043</v>
      </c>
      <c r="F35" s="677">
        <v>4043</v>
      </c>
      <c r="G35" s="677">
        <v>0</v>
      </c>
      <c r="H35" s="677">
        <v>0</v>
      </c>
      <c r="I35" s="677">
        <v>4043</v>
      </c>
      <c r="J35" s="677">
        <v>4043</v>
      </c>
      <c r="K35" s="677">
        <v>0</v>
      </c>
      <c r="L35" s="677">
        <v>0</v>
      </c>
      <c r="M35" s="677">
        <v>0</v>
      </c>
      <c r="N35" s="677">
        <v>0</v>
      </c>
      <c r="O35" s="898"/>
      <c r="P35" s="677">
        <v>0</v>
      </c>
      <c r="Q35" s="681">
        <v>4043</v>
      </c>
    </row>
    <row r="36" spans="1:17" ht="12.75" customHeight="1" thickBot="1">
      <c r="A36" s="658">
        <f>+A33+1</f>
        <v>26</v>
      </c>
      <c r="B36" s="954"/>
      <c r="C36" s="955"/>
      <c r="D36" s="951" t="s">
        <v>1021</v>
      </c>
      <c r="E36" s="650">
        <v>312</v>
      </c>
      <c r="F36" s="650">
        <v>312</v>
      </c>
      <c r="G36" s="650">
        <v>0</v>
      </c>
      <c r="H36" s="650">
        <v>0</v>
      </c>
      <c r="I36" s="677">
        <f t="shared" si="3"/>
        <v>312</v>
      </c>
      <c r="J36" s="677">
        <f t="shared" si="4"/>
        <v>312</v>
      </c>
      <c r="K36" s="650">
        <v>0</v>
      </c>
      <c r="L36" s="650">
        <v>0</v>
      </c>
      <c r="M36" s="650">
        <v>0</v>
      </c>
      <c r="N36" s="681">
        <f t="shared" si="5"/>
        <v>0</v>
      </c>
      <c r="O36" s="651"/>
      <c r="P36" s="652">
        <v>0</v>
      </c>
      <c r="Q36" s="681">
        <f t="shared" si="6"/>
        <v>312</v>
      </c>
    </row>
    <row r="37" spans="1:17" s="664" customFormat="1" ht="13.5" customHeight="1" thickBot="1">
      <c r="A37" s="659">
        <f>+A36+1</f>
        <v>27</v>
      </c>
      <c r="B37" s="660"/>
      <c r="C37" s="661" t="s">
        <v>548</v>
      </c>
      <c r="D37" s="662"/>
      <c r="E37" s="679">
        <f aca="true" t="shared" si="13" ref="E37:N37">+E7+E26+E29+E32</f>
        <v>208894</v>
      </c>
      <c r="F37" s="679">
        <f t="shared" si="13"/>
        <v>208894</v>
      </c>
      <c r="G37" s="679">
        <f t="shared" si="13"/>
        <v>39749</v>
      </c>
      <c r="H37" s="679">
        <f t="shared" si="13"/>
        <v>39749</v>
      </c>
      <c r="I37" s="679">
        <f>+I7+I26+I29+I32</f>
        <v>248643</v>
      </c>
      <c r="J37" s="679">
        <f t="shared" si="13"/>
        <v>248643</v>
      </c>
      <c r="K37" s="679">
        <f t="shared" si="13"/>
        <v>0</v>
      </c>
      <c r="L37" s="679">
        <f t="shared" si="13"/>
        <v>10042</v>
      </c>
      <c r="M37" s="679">
        <f t="shared" si="13"/>
        <v>0</v>
      </c>
      <c r="N37" s="680">
        <f t="shared" si="13"/>
        <v>0</v>
      </c>
      <c r="O37" s="663"/>
      <c r="P37" s="685">
        <f>+P7+P26+P29+P32</f>
        <v>0</v>
      </c>
      <c r="Q37" s="680">
        <f>+Q7+Q26+Q29+Q32</f>
        <v>214051</v>
      </c>
    </row>
    <row r="38" spans="1:17" s="669" customFormat="1" ht="13.5" customHeight="1">
      <c r="A38" s="665"/>
      <c r="B38" s="665"/>
      <c r="C38" s="666"/>
      <c r="D38" s="667"/>
      <c r="E38" s="668"/>
      <c r="F38" s="668"/>
      <c r="G38" s="668"/>
      <c r="H38" s="668"/>
      <c r="I38" s="668"/>
      <c r="J38" s="668"/>
      <c r="K38" s="668"/>
      <c r="L38" s="668"/>
      <c r="M38" s="668"/>
      <c r="N38" s="668"/>
      <c r="P38" s="668"/>
      <c r="Q38" s="668"/>
    </row>
    <row r="39" spans="1:2" ht="22.5" customHeight="1">
      <c r="A39" s="647" t="s">
        <v>481</v>
      </c>
      <c r="B39" s="634"/>
    </row>
    <row r="40" spans="1:17" ht="64.5" customHeight="1">
      <c r="A40" s="1011" t="s">
        <v>974</v>
      </c>
      <c r="B40" s="1011"/>
      <c r="C40" s="1011"/>
      <c r="D40" s="1011"/>
      <c r="E40" s="1011"/>
      <c r="F40" s="1011"/>
      <c r="G40" s="1011"/>
      <c r="H40" s="1011"/>
      <c r="I40" s="1011"/>
      <c r="J40" s="1011"/>
      <c r="K40" s="1011"/>
      <c r="L40" s="1011"/>
      <c r="M40" s="1011"/>
      <c r="N40" s="1011"/>
      <c r="O40" s="1011"/>
      <c r="P40" s="1011"/>
      <c r="Q40" s="1011"/>
    </row>
    <row r="41" spans="1:17" ht="18" customHeight="1">
      <c r="A41" s="1011" t="s">
        <v>671</v>
      </c>
      <c r="B41" s="1011"/>
      <c r="C41" s="1011"/>
      <c r="D41" s="1011"/>
      <c r="E41" s="1011"/>
      <c r="F41" s="1011"/>
      <c r="G41" s="1011"/>
      <c r="H41" s="1011"/>
      <c r="I41" s="1011"/>
      <c r="J41" s="1011"/>
      <c r="K41" s="1011"/>
      <c r="L41" s="1011"/>
      <c r="M41" s="1011"/>
      <c r="N41" s="1011"/>
      <c r="O41" s="1011"/>
      <c r="P41" s="1011"/>
      <c r="Q41" s="1011"/>
    </row>
    <row r="42" spans="1:17" ht="33.75" customHeight="1">
      <c r="A42" s="1011" t="s">
        <v>913</v>
      </c>
      <c r="B42" s="1011"/>
      <c r="C42" s="1011"/>
      <c r="D42" s="1011"/>
      <c r="E42" s="1011"/>
      <c r="F42" s="1011"/>
      <c r="G42" s="1011"/>
      <c r="H42" s="1011"/>
      <c r="I42" s="1011"/>
      <c r="J42" s="1011"/>
      <c r="K42" s="1011"/>
      <c r="L42" s="1011"/>
      <c r="M42" s="1011"/>
      <c r="N42" s="1011"/>
      <c r="O42" s="1011"/>
      <c r="P42" s="1011"/>
      <c r="Q42" s="1011"/>
    </row>
    <row r="43" spans="1:17" ht="33.75" customHeight="1">
      <c r="A43" s="1011" t="s">
        <v>677</v>
      </c>
      <c r="B43" s="1011"/>
      <c r="C43" s="1011"/>
      <c r="D43" s="1011"/>
      <c r="E43" s="1011"/>
      <c r="F43" s="1011"/>
      <c r="G43" s="1011"/>
      <c r="H43" s="1011"/>
      <c r="I43" s="1011"/>
      <c r="J43" s="1011"/>
      <c r="K43" s="1011"/>
      <c r="L43" s="1011"/>
      <c r="M43" s="1011"/>
      <c r="N43" s="1011"/>
      <c r="O43" s="1011"/>
      <c r="P43" s="1011"/>
      <c r="Q43" s="1011"/>
    </row>
    <row r="44" spans="1:17" ht="19.5" customHeight="1">
      <c r="A44" s="1011" t="s">
        <v>679</v>
      </c>
      <c r="B44" s="1011"/>
      <c r="C44" s="1011"/>
      <c r="D44" s="1011"/>
      <c r="E44" s="1011"/>
      <c r="F44" s="1011"/>
      <c r="G44" s="1011"/>
      <c r="H44" s="1011"/>
      <c r="I44" s="1011"/>
      <c r="J44" s="1011"/>
      <c r="K44" s="1011"/>
      <c r="L44" s="1011"/>
      <c r="M44" s="1011"/>
      <c r="N44" s="1011"/>
      <c r="O44" s="1011"/>
      <c r="P44" s="1011"/>
      <c r="Q44" s="1011"/>
    </row>
    <row r="45" spans="1:17" ht="19.5" customHeight="1">
      <c r="A45" s="670"/>
      <c r="B45" s="670"/>
      <c r="C45" s="670"/>
      <c r="D45" s="670"/>
      <c r="E45" s="670"/>
      <c r="F45" s="670"/>
      <c r="G45" s="670"/>
      <c r="H45" s="670"/>
      <c r="I45" s="670"/>
      <c r="J45" s="670"/>
      <c r="K45" s="670"/>
      <c r="L45" s="670"/>
      <c r="M45" s="670"/>
      <c r="N45" s="670"/>
      <c r="O45" s="670"/>
      <c r="P45" s="670"/>
      <c r="Q45" s="670"/>
    </row>
    <row r="46" spans="1:4" ht="15">
      <c r="A46" s="293" t="s">
        <v>972</v>
      </c>
      <c r="B46" s="293"/>
      <c r="D46" s="634"/>
    </row>
    <row r="47" ht="15">
      <c r="D47" s="634"/>
    </row>
    <row r="48" ht="15">
      <c r="D48" s="634"/>
    </row>
  </sheetData>
  <sheetProtection insertRows="0"/>
  <mergeCells count="23">
    <mergeCell ref="C32:D32"/>
    <mergeCell ref="G4:H4"/>
    <mergeCell ref="B4:B6"/>
    <mergeCell ref="A44:Q44"/>
    <mergeCell ref="C27:D27"/>
    <mergeCell ref="C30:D30"/>
    <mergeCell ref="C33:D33"/>
    <mergeCell ref="A4:A6"/>
    <mergeCell ref="C8:D8"/>
    <mergeCell ref="Q4:Q5"/>
    <mergeCell ref="N4:N5"/>
    <mergeCell ref="I4:J4"/>
    <mergeCell ref="E4:F4"/>
    <mergeCell ref="A43:Q43"/>
    <mergeCell ref="C26:D26"/>
    <mergeCell ref="C4:D6"/>
    <mergeCell ref="A40:Q40"/>
    <mergeCell ref="A41:Q41"/>
    <mergeCell ref="P4:P5"/>
    <mergeCell ref="A42:Q42"/>
    <mergeCell ref="C19:D19"/>
    <mergeCell ref="C29:D29"/>
    <mergeCell ref="K4:M4"/>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36:A37"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1"/>
  <sheetViews>
    <sheetView zoomScale="90" zoomScaleNormal="90" zoomScalePageLayoutView="0" workbookViewId="0" topLeftCell="C1">
      <selection activeCell="G27" sqref="G27"/>
    </sheetView>
  </sheetViews>
  <sheetFormatPr defaultColWidth="9.28125" defaultRowHeight="15"/>
  <cols>
    <col min="1" max="2" width="4.28125" style="305" customWidth="1"/>
    <col min="3" max="3" width="45.7109375" style="305" customWidth="1"/>
    <col min="4" max="4" width="12.7109375" style="305" customWidth="1"/>
    <col min="5" max="5" width="11.57421875" style="305" customWidth="1"/>
    <col min="6" max="6" width="11.28125" style="305" customWidth="1"/>
    <col min="7" max="7" width="11.57421875" style="305" customWidth="1"/>
    <col min="8" max="8" width="10.7109375" style="305" customWidth="1"/>
    <col min="9" max="10" width="10.421875" style="305" customWidth="1"/>
    <col min="11" max="11" width="12.57421875" style="305" customWidth="1"/>
    <col min="12" max="12" width="10.57421875" style="305" customWidth="1"/>
    <col min="13" max="13" width="14.00390625" style="305" customWidth="1"/>
    <col min="14" max="14" width="12.421875" style="305" customWidth="1"/>
    <col min="15" max="15" width="1.7109375" style="306" customWidth="1"/>
    <col min="16" max="16" width="11.00390625" style="305" customWidth="1"/>
    <col min="17" max="17" width="10.7109375" style="305" customWidth="1"/>
    <col min="18" max="244" width="9.28125" style="305" customWidth="1"/>
    <col min="245" max="245" width="59.7109375" style="305" customWidth="1"/>
    <col min="246" max="252" width="10.57421875" style="305" customWidth="1"/>
    <col min="253" max="16384" width="9.28125" style="305" customWidth="1"/>
  </cols>
  <sheetData>
    <row r="1" spans="1:3" ht="15.75">
      <c r="A1" s="621" t="s">
        <v>710</v>
      </c>
      <c r="B1" s="621"/>
      <c r="C1" s="319"/>
    </row>
    <row r="2" spans="1:3" ht="15.75">
      <c r="A2" s="106"/>
      <c r="B2" s="106"/>
      <c r="C2" s="105" t="s">
        <v>669</v>
      </c>
    </row>
    <row r="3" spans="3:17" ht="13.5" customHeight="1" thickBot="1">
      <c r="C3" s="303"/>
      <c r="Q3" s="307" t="s">
        <v>359</v>
      </c>
    </row>
    <row r="4" spans="1:17" s="105" customFormat="1" ht="38.25" customHeight="1">
      <c r="A4" s="1056" t="s">
        <v>339</v>
      </c>
      <c r="B4" s="1040" t="s">
        <v>945</v>
      </c>
      <c r="C4" s="1061" t="s">
        <v>893</v>
      </c>
      <c r="D4" s="1049" t="s">
        <v>542</v>
      </c>
      <c r="E4" s="1047"/>
      <c r="F4" s="1047" t="s">
        <v>543</v>
      </c>
      <c r="G4" s="1047"/>
      <c r="H4" s="1048" t="s">
        <v>544</v>
      </c>
      <c r="I4" s="1049"/>
      <c r="J4" s="1045" t="s">
        <v>894</v>
      </c>
      <c r="K4" s="1045" t="s">
        <v>895</v>
      </c>
      <c r="L4" s="1059" t="s">
        <v>896</v>
      </c>
      <c r="M4" s="1043" t="s">
        <v>925</v>
      </c>
      <c r="N4" s="1043" t="s">
        <v>934</v>
      </c>
      <c r="O4" s="241"/>
      <c r="P4" s="1051" t="s">
        <v>928</v>
      </c>
      <c r="Q4" s="1053" t="s">
        <v>545</v>
      </c>
    </row>
    <row r="5" spans="1:17" s="105" customFormat="1" ht="13.5" customHeight="1">
      <c r="A5" s="1057"/>
      <c r="B5" s="1041"/>
      <c r="C5" s="1062"/>
      <c r="D5" s="242" t="s">
        <v>583</v>
      </c>
      <c r="E5" s="243" t="s">
        <v>897</v>
      </c>
      <c r="F5" s="242" t="s">
        <v>483</v>
      </c>
      <c r="G5" s="243" t="s">
        <v>488</v>
      </c>
      <c r="H5" s="243" t="s">
        <v>483</v>
      </c>
      <c r="I5" s="243" t="s">
        <v>488</v>
      </c>
      <c r="J5" s="1046"/>
      <c r="K5" s="1046"/>
      <c r="L5" s="1060"/>
      <c r="M5" s="1044"/>
      <c r="N5" s="1044"/>
      <c r="O5" s="241"/>
      <c r="P5" s="1052"/>
      <c r="Q5" s="1054"/>
    </row>
    <row r="6" spans="1:17" s="105" customFormat="1" ht="15" customHeight="1" thickBot="1">
      <c r="A6" s="1058"/>
      <c r="B6" s="1042"/>
      <c r="C6" s="1063"/>
      <c r="D6" s="244" t="s">
        <v>413</v>
      </c>
      <c r="E6" s="245" t="s">
        <v>414</v>
      </c>
      <c r="F6" s="245" t="s">
        <v>415</v>
      </c>
      <c r="G6" s="245" t="s">
        <v>416</v>
      </c>
      <c r="H6" s="245" t="s">
        <v>485</v>
      </c>
      <c r="I6" s="245" t="s">
        <v>486</v>
      </c>
      <c r="J6" s="323" t="s">
        <v>586</v>
      </c>
      <c r="K6" s="323" t="s">
        <v>592</v>
      </c>
      <c r="L6" s="323" t="s">
        <v>419</v>
      </c>
      <c r="M6" s="246" t="s">
        <v>547</v>
      </c>
      <c r="N6" s="246" t="s">
        <v>926</v>
      </c>
      <c r="O6" s="241"/>
      <c r="P6" s="339" t="s">
        <v>421</v>
      </c>
      <c r="Q6" s="246" t="s">
        <v>927</v>
      </c>
    </row>
    <row r="7" spans="1:17" s="107" customFormat="1" ht="15" customHeight="1">
      <c r="A7" s="308">
        <v>1</v>
      </c>
      <c r="B7" s="629">
        <v>12</v>
      </c>
      <c r="C7" s="327" t="s">
        <v>487</v>
      </c>
      <c r="D7" s="541">
        <f aca="true" t="shared" si="0" ref="D7:M7">+D8+D12</f>
        <v>6981</v>
      </c>
      <c r="E7" s="541">
        <f t="shared" si="0"/>
        <v>6981</v>
      </c>
      <c r="F7" s="541">
        <f t="shared" si="0"/>
        <v>0</v>
      </c>
      <c r="G7" s="541">
        <f t="shared" si="0"/>
        <v>0</v>
      </c>
      <c r="H7" s="541">
        <f t="shared" si="0"/>
        <v>6981</v>
      </c>
      <c r="I7" s="541">
        <f t="shared" si="0"/>
        <v>6981</v>
      </c>
      <c r="J7" s="542"/>
      <c r="K7" s="542">
        <f t="shared" si="0"/>
        <v>0</v>
      </c>
      <c r="L7" s="542">
        <f t="shared" si="0"/>
        <v>0</v>
      </c>
      <c r="M7" s="543">
        <f t="shared" si="0"/>
        <v>0</v>
      </c>
      <c r="N7" s="543">
        <f>+N8+N12</f>
        <v>0</v>
      </c>
      <c r="O7" s="584"/>
      <c r="P7" s="540">
        <f>+P8+P12</f>
        <v>0</v>
      </c>
      <c r="Q7" s="543">
        <f>+Q8+Q12</f>
        <v>6981</v>
      </c>
    </row>
    <row r="8" spans="1:17" s="107" customFormat="1" ht="13.5" customHeight="1">
      <c r="A8" s="349">
        <f>A7+1</f>
        <v>2</v>
      </c>
      <c r="B8" s="695"/>
      <c r="C8" s="324" t="s">
        <v>655</v>
      </c>
      <c r="D8" s="546">
        <f aca="true" t="shared" si="1" ref="D8:M8">SUM(D9:D11)</f>
        <v>5687</v>
      </c>
      <c r="E8" s="546">
        <f t="shared" si="1"/>
        <v>5687</v>
      </c>
      <c r="F8" s="546">
        <f t="shared" si="1"/>
        <v>0</v>
      </c>
      <c r="G8" s="546">
        <f t="shared" si="1"/>
        <v>0</v>
      </c>
      <c r="H8" s="546">
        <f t="shared" si="1"/>
        <v>5687</v>
      </c>
      <c r="I8" s="546">
        <f t="shared" si="1"/>
        <v>5687</v>
      </c>
      <c r="J8" s="548"/>
      <c r="K8" s="548">
        <f t="shared" si="1"/>
        <v>0</v>
      </c>
      <c r="L8" s="548">
        <f t="shared" si="1"/>
        <v>0</v>
      </c>
      <c r="M8" s="549">
        <f t="shared" si="1"/>
        <v>0</v>
      </c>
      <c r="N8" s="549">
        <f>SUM(N9:N11)</f>
        <v>0</v>
      </c>
      <c r="O8" s="584"/>
      <c r="P8" s="545">
        <f>SUM(P9:P11)</f>
        <v>0</v>
      </c>
      <c r="Q8" s="549">
        <f>SUM(Q9:Q11)</f>
        <v>5687</v>
      </c>
    </row>
    <row r="9" spans="1:17" s="105" customFormat="1" ht="12.75" customHeight="1">
      <c r="A9" s="309">
        <f aca="true" t="shared" si="2" ref="A9:A35">A8+1</f>
        <v>3</v>
      </c>
      <c r="B9" s="189"/>
      <c r="C9" s="325" t="s">
        <v>908</v>
      </c>
      <c r="D9" s="551">
        <v>5687</v>
      </c>
      <c r="E9" s="551">
        <v>5687</v>
      </c>
      <c r="F9" s="551">
        <v>0</v>
      </c>
      <c r="G9" s="551">
        <v>0</v>
      </c>
      <c r="H9" s="551">
        <f aca="true" t="shared" si="3" ref="H9:I12">+D9+F9</f>
        <v>5687</v>
      </c>
      <c r="I9" s="551">
        <f t="shared" si="3"/>
        <v>5687</v>
      </c>
      <c r="J9" s="553">
        <v>0</v>
      </c>
      <c r="K9" s="553">
        <v>0</v>
      </c>
      <c r="L9" s="553">
        <v>0</v>
      </c>
      <c r="M9" s="554">
        <f aca="true" t="shared" si="4" ref="M9:M20">+H9-I9</f>
        <v>0</v>
      </c>
      <c r="N9" s="554"/>
      <c r="O9" s="584"/>
      <c r="P9" s="550"/>
      <c r="Q9" s="554">
        <f aca="true" t="shared" si="5" ref="Q9:Q14">I9+P9</f>
        <v>5687</v>
      </c>
    </row>
    <row r="10" spans="1:17" s="105" customFormat="1" ht="12.75" customHeight="1">
      <c r="A10" s="309">
        <f t="shared" si="2"/>
        <v>4</v>
      </c>
      <c r="B10" s="189"/>
      <c r="C10" s="325" t="s">
        <v>656</v>
      </c>
      <c r="D10" s="551"/>
      <c r="E10" s="551"/>
      <c r="F10" s="551"/>
      <c r="G10" s="551"/>
      <c r="H10" s="551">
        <f t="shared" si="3"/>
        <v>0</v>
      </c>
      <c r="I10" s="551">
        <f t="shared" si="3"/>
        <v>0</v>
      </c>
      <c r="J10" s="553"/>
      <c r="K10" s="553"/>
      <c r="L10" s="553"/>
      <c r="M10" s="554">
        <f t="shared" si="4"/>
        <v>0</v>
      </c>
      <c r="N10" s="554"/>
      <c r="O10" s="584"/>
      <c r="P10" s="550"/>
      <c r="Q10" s="554">
        <f t="shared" si="5"/>
        <v>0</v>
      </c>
    </row>
    <row r="11" spans="1:17" s="105" customFormat="1" ht="12.75" customHeight="1">
      <c r="A11" s="309">
        <f t="shared" si="2"/>
        <v>5</v>
      </c>
      <c r="B11" s="189"/>
      <c r="C11" s="326" t="s">
        <v>589</v>
      </c>
      <c r="D11" s="551"/>
      <c r="E11" s="551"/>
      <c r="F11" s="551"/>
      <c r="G11" s="551"/>
      <c r="H11" s="551">
        <f t="shared" si="3"/>
        <v>0</v>
      </c>
      <c r="I11" s="551">
        <f t="shared" si="3"/>
        <v>0</v>
      </c>
      <c r="J11" s="553"/>
      <c r="K11" s="553"/>
      <c r="L11" s="553"/>
      <c r="M11" s="554">
        <f t="shared" si="4"/>
        <v>0</v>
      </c>
      <c r="N11" s="554"/>
      <c r="O11" s="584"/>
      <c r="P11" s="550"/>
      <c r="Q11" s="554">
        <f t="shared" si="5"/>
        <v>0</v>
      </c>
    </row>
    <row r="12" spans="1:17" s="107" customFormat="1" ht="13.5" customHeight="1">
      <c r="A12" s="349">
        <f t="shared" si="2"/>
        <v>6</v>
      </c>
      <c r="B12" s="695"/>
      <c r="C12" s="324" t="s">
        <v>668</v>
      </c>
      <c r="D12" s="546">
        <f>+D13+D16+D18+D19</f>
        <v>1294</v>
      </c>
      <c r="E12" s="546">
        <f>+E13+E16+E18+E19</f>
        <v>1294</v>
      </c>
      <c r="F12" s="546">
        <f>+F13+F16+F18+F19</f>
        <v>0</v>
      </c>
      <c r="G12" s="546">
        <f>+G13+G16+G18+G19</f>
        <v>0</v>
      </c>
      <c r="H12" s="546">
        <f t="shared" si="3"/>
        <v>1294</v>
      </c>
      <c r="I12" s="546">
        <f t="shared" si="3"/>
        <v>1294</v>
      </c>
      <c r="J12" s="548"/>
      <c r="K12" s="548">
        <f>+K13+K16+K18+K19</f>
        <v>0</v>
      </c>
      <c r="L12" s="548">
        <f>+L13+L16+L18+L19</f>
        <v>0</v>
      </c>
      <c r="M12" s="549">
        <f t="shared" si="4"/>
        <v>0</v>
      </c>
      <c r="N12" s="549">
        <f>+N13+N16+N18+N19</f>
        <v>0</v>
      </c>
      <c r="O12" s="584"/>
      <c r="P12" s="545">
        <f>+P13+P16+P18+P19</f>
        <v>0</v>
      </c>
      <c r="Q12" s="549">
        <f t="shared" si="5"/>
        <v>1294</v>
      </c>
    </row>
    <row r="13" spans="1:17" s="107" customFormat="1" ht="13.5" customHeight="1">
      <c r="A13" s="320">
        <f t="shared" si="2"/>
        <v>7</v>
      </c>
      <c r="B13" s="696"/>
      <c r="C13" s="325" t="s">
        <v>898</v>
      </c>
      <c r="D13" s="585"/>
      <c r="E13" s="586"/>
      <c r="F13" s="586"/>
      <c r="G13" s="586"/>
      <c r="H13" s="551">
        <f aca="true" t="shared" si="6" ref="H13:I15">+D13+F13</f>
        <v>0</v>
      </c>
      <c r="I13" s="551">
        <f t="shared" si="6"/>
        <v>0</v>
      </c>
      <c r="J13" s="553"/>
      <c r="K13" s="585"/>
      <c r="L13" s="585"/>
      <c r="M13" s="554">
        <f t="shared" si="4"/>
        <v>0</v>
      </c>
      <c r="N13" s="554"/>
      <c r="O13" s="587"/>
      <c r="P13" s="588"/>
      <c r="Q13" s="554">
        <f t="shared" si="5"/>
        <v>0</v>
      </c>
    </row>
    <row r="14" spans="1:17" s="107" customFormat="1" ht="13.5" customHeight="1">
      <c r="A14" s="309">
        <f t="shared" si="2"/>
        <v>8</v>
      </c>
      <c r="B14" s="189"/>
      <c r="C14" s="325" t="s">
        <v>920</v>
      </c>
      <c r="D14" s="585"/>
      <c r="E14" s="586"/>
      <c r="F14" s="586"/>
      <c r="G14" s="586"/>
      <c r="H14" s="551">
        <f t="shared" si="6"/>
        <v>0</v>
      </c>
      <c r="I14" s="551">
        <f t="shared" si="6"/>
        <v>0</v>
      </c>
      <c r="J14" s="553"/>
      <c r="K14" s="585"/>
      <c r="L14" s="585"/>
      <c r="M14" s="554">
        <f t="shared" si="4"/>
        <v>0</v>
      </c>
      <c r="N14" s="554"/>
      <c r="O14" s="587"/>
      <c r="P14" s="588"/>
      <c r="Q14" s="554">
        <f t="shared" si="5"/>
        <v>0</v>
      </c>
    </row>
    <row r="15" spans="1:17" s="107" customFormat="1" ht="13.5" customHeight="1">
      <c r="A15" s="309">
        <f t="shared" si="2"/>
        <v>9</v>
      </c>
      <c r="B15" s="189"/>
      <c r="C15" s="326" t="s">
        <v>929</v>
      </c>
      <c r="D15" s="589"/>
      <c r="E15" s="590"/>
      <c r="F15" s="590"/>
      <c r="G15" s="590"/>
      <c r="H15" s="551">
        <f t="shared" si="6"/>
        <v>0</v>
      </c>
      <c r="I15" s="551">
        <f t="shared" si="6"/>
        <v>0</v>
      </c>
      <c r="J15" s="589"/>
      <c r="K15" s="589"/>
      <c r="L15" s="589"/>
      <c r="M15" s="554">
        <f t="shared" si="4"/>
        <v>0</v>
      </c>
      <c r="N15" s="554"/>
      <c r="O15" s="584"/>
      <c r="P15" s="591"/>
      <c r="Q15" s="554">
        <f aca="true" t="shared" si="7" ref="Q15:Q34">I15+P15</f>
        <v>0</v>
      </c>
    </row>
    <row r="16" spans="1:17" s="107" customFormat="1" ht="12.75" customHeight="1">
      <c r="A16" s="320">
        <f t="shared" si="2"/>
        <v>10</v>
      </c>
      <c r="B16" s="696"/>
      <c r="C16" s="325" t="s">
        <v>899</v>
      </c>
      <c r="D16" s="585"/>
      <c r="E16" s="586"/>
      <c r="F16" s="586"/>
      <c r="G16" s="586"/>
      <c r="H16" s="551">
        <f aca="true" t="shared" si="8" ref="H16:I20">+D16+F16</f>
        <v>0</v>
      </c>
      <c r="I16" s="551">
        <f t="shared" si="8"/>
        <v>0</v>
      </c>
      <c r="J16" s="553"/>
      <c r="K16" s="585"/>
      <c r="L16" s="585"/>
      <c r="M16" s="554">
        <f t="shared" si="4"/>
        <v>0</v>
      </c>
      <c r="N16" s="554"/>
      <c r="O16" s="587"/>
      <c r="P16" s="588"/>
      <c r="Q16" s="554">
        <f t="shared" si="7"/>
        <v>0</v>
      </c>
    </row>
    <row r="17" spans="1:17" s="105" customFormat="1" ht="12.75" customHeight="1">
      <c r="A17" s="309">
        <f t="shared" si="2"/>
        <v>11</v>
      </c>
      <c r="B17" s="189"/>
      <c r="C17" s="326" t="s">
        <v>589</v>
      </c>
      <c r="D17" s="589"/>
      <c r="E17" s="590"/>
      <c r="F17" s="590"/>
      <c r="G17" s="590"/>
      <c r="H17" s="551">
        <f t="shared" si="8"/>
        <v>0</v>
      </c>
      <c r="I17" s="551">
        <f t="shared" si="8"/>
        <v>0</v>
      </c>
      <c r="J17" s="589"/>
      <c r="K17" s="589"/>
      <c r="L17" s="589"/>
      <c r="M17" s="554">
        <f t="shared" si="4"/>
        <v>0</v>
      </c>
      <c r="N17" s="554"/>
      <c r="O17" s="584"/>
      <c r="P17" s="591"/>
      <c r="Q17" s="554">
        <f t="shared" si="7"/>
        <v>0</v>
      </c>
    </row>
    <row r="18" spans="1:17" s="107" customFormat="1" ht="12.75" customHeight="1">
      <c r="A18" s="320">
        <f t="shared" si="2"/>
        <v>12</v>
      </c>
      <c r="B18" s="696"/>
      <c r="C18" s="325" t="s">
        <v>657</v>
      </c>
      <c r="D18" s="585">
        <v>1294</v>
      </c>
      <c r="E18" s="586">
        <v>1294</v>
      </c>
      <c r="F18" s="586">
        <v>0</v>
      </c>
      <c r="G18" s="586">
        <v>0</v>
      </c>
      <c r="H18" s="551">
        <f t="shared" si="8"/>
        <v>1294</v>
      </c>
      <c r="I18" s="551">
        <f t="shared" si="8"/>
        <v>1294</v>
      </c>
      <c r="J18" s="585">
        <v>0</v>
      </c>
      <c r="K18" s="585">
        <v>0</v>
      </c>
      <c r="L18" s="585">
        <v>0</v>
      </c>
      <c r="M18" s="554">
        <f t="shared" si="4"/>
        <v>0</v>
      </c>
      <c r="N18" s="554"/>
      <c r="O18" s="587"/>
      <c r="P18" s="588"/>
      <c r="Q18" s="554">
        <f t="shared" si="7"/>
        <v>1294</v>
      </c>
    </row>
    <row r="19" spans="1:17" s="107" customFormat="1" ht="12.75" customHeight="1">
      <c r="A19" s="320">
        <f t="shared" si="2"/>
        <v>13</v>
      </c>
      <c r="B19" s="697"/>
      <c r="C19" s="454" t="s">
        <v>658</v>
      </c>
      <c r="D19" s="585"/>
      <c r="E19" s="586"/>
      <c r="F19" s="586"/>
      <c r="G19" s="586"/>
      <c r="H19" s="551">
        <f t="shared" si="8"/>
        <v>0</v>
      </c>
      <c r="I19" s="551">
        <f t="shared" si="8"/>
        <v>0</v>
      </c>
      <c r="J19" s="585"/>
      <c r="K19" s="585"/>
      <c r="L19" s="585"/>
      <c r="M19" s="554">
        <f t="shared" si="4"/>
        <v>0</v>
      </c>
      <c r="N19" s="554"/>
      <c r="O19" s="587"/>
      <c r="P19" s="588"/>
      <c r="Q19" s="554">
        <f t="shared" si="7"/>
        <v>0</v>
      </c>
    </row>
    <row r="20" spans="1:17" s="105" customFormat="1" ht="12.75" customHeight="1">
      <c r="A20" s="309">
        <f t="shared" si="2"/>
        <v>14</v>
      </c>
      <c r="B20" s="189"/>
      <c r="C20" s="326" t="s">
        <v>589</v>
      </c>
      <c r="D20" s="589"/>
      <c r="E20" s="590"/>
      <c r="F20" s="590"/>
      <c r="G20" s="590"/>
      <c r="H20" s="551">
        <f t="shared" si="8"/>
        <v>0</v>
      </c>
      <c r="I20" s="551">
        <f t="shared" si="8"/>
        <v>0</v>
      </c>
      <c r="J20" s="589"/>
      <c r="K20" s="589"/>
      <c r="L20" s="589"/>
      <c r="M20" s="554">
        <f t="shared" si="4"/>
        <v>0</v>
      </c>
      <c r="N20" s="554"/>
      <c r="O20" s="584"/>
      <c r="P20" s="591"/>
      <c r="Q20" s="554">
        <f t="shared" si="7"/>
        <v>0</v>
      </c>
    </row>
    <row r="21" spans="1:17" s="107" customFormat="1" ht="13.5" customHeight="1">
      <c r="A21" s="308">
        <f t="shared" si="2"/>
        <v>15</v>
      </c>
      <c r="B21" s="629">
        <v>19</v>
      </c>
      <c r="C21" s="327" t="s">
        <v>587</v>
      </c>
      <c r="D21" s="561">
        <f>+D22+D25+D27</f>
        <v>25414</v>
      </c>
      <c r="E21" s="562">
        <f aca="true" t="shared" si="9" ref="E21:L21">+E22+E25+E27</f>
        <v>25414</v>
      </c>
      <c r="F21" s="562">
        <f t="shared" si="9"/>
        <v>0</v>
      </c>
      <c r="G21" s="562">
        <f t="shared" si="9"/>
        <v>0</v>
      </c>
      <c r="H21" s="562">
        <f t="shared" si="9"/>
        <v>25414</v>
      </c>
      <c r="I21" s="562">
        <f t="shared" si="9"/>
        <v>25414</v>
      </c>
      <c r="J21" s="562">
        <f t="shared" si="9"/>
        <v>0</v>
      </c>
      <c r="K21" s="562">
        <f t="shared" si="9"/>
        <v>0</v>
      </c>
      <c r="L21" s="562">
        <f t="shared" si="9"/>
        <v>0</v>
      </c>
      <c r="M21" s="565">
        <v>0</v>
      </c>
      <c r="N21" s="565">
        <f>+N22+N25+N27</f>
        <v>0</v>
      </c>
      <c r="O21" s="584"/>
      <c r="P21" s="561">
        <f>+P22+P25+P27</f>
        <v>0</v>
      </c>
      <c r="Q21" s="565">
        <f>I21+P21</f>
        <v>25414</v>
      </c>
    </row>
    <row r="22" spans="1:17" s="107" customFormat="1" ht="12.75" customHeight="1">
      <c r="A22" s="347">
        <f t="shared" si="2"/>
        <v>16</v>
      </c>
      <c r="B22" s="698"/>
      <c r="C22" s="338" t="s">
        <v>900</v>
      </c>
      <c r="D22" s="546">
        <f>+D24+D23</f>
        <v>10793</v>
      </c>
      <c r="E22" s="546">
        <f aca="true" t="shared" si="10" ref="E22:L22">+E24+E23</f>
        <v>10793</v>
      </c>
      <c r="F22" s="546">
        <f t="shared" si="10"/>
        <v>0</v>
      </c>
      <c r="G22" s="546">
        <f t="shared" si="10"/>
        <v>0</v>
      </c>
      <c r="H22" s="546">
        <f t="shared" si="10"/>
        <v>10793</v>
      </c>
      <c r="I22" s="546">
        <f t="shared" si="10"/>
        <v>10793</v>
      </c>
      <c r="J22" s="546">
        <f t="shared" si="10"/>
        <v>0</v>
      </c>
      <c r="K22" s="546">
        <f t="shared" si="10"/>
        <v>0</v>
      </c>
      <c r="L22" s="546">
        <f t="shared" si="10"/>
        <v>0</v>
      </c>
      <c r="M22" s="549">
        <f>+M24</f>
        <v>0</v>
      </c>
      <c r="N22" s="549">
        <f>+N24</f>
        <v>0</v>
      </c>
      <c r="O22" s="584"/>
      <c r="P22" s="545">
        <f>+P24</f>
        <v>0</v>
      </c>
      <c r="Q22" s="549">
        <f t="shared" si="7"/>
        <v>10793</v>
      </c>
    </row>
    <row r="23" spans="1:17" s="107" customFormat="1" ht="12.75" customHeight="1">
      <c r="A23" s="309"/>
      <c r="B23" s="189"/>
      <c r="C23" s="325" t="s">
        <v>1019</v>
      </c>
      <c r="D23" s="589">
        <v>10793</v>
      </c>
      <c r="E23" s="590">
        <v>10793</v>
      </c>
      <c r="F23" s="590">
        <v>0</v>
      </c>
      <c r="G23" s="590">
        <v>0</v>
      </c>
      <c r="H23" s="589">
        <v>10793</v>
      </c>
      <c r="I23" s="590">
        <v>10793</v>
      </c>
      <c r="J23" s="589">
        <v>0</v>
      </c>
      <c r="K23" s="589">
        <v>0</v>
      </c>
      <c r="L23" s="589">
        <v>0</v>
      </c>
      <c r="M23" s="554">
        <f>+H23-I23</f>
        <v>0</v>
      </c>
      <c r="N23" s="554">
        <v>0</v>
      </c>
      <c r="O23" s="584"/>
      <c r="P23" s="591">
        <v>0</v>
      </c>
      <c r="Q23" s="554">
        <f t="shared" si="7"/>
        <v>10793</v>
      </c>
    </row>
    <row r="24" spans="1:17" s="105" customFormat="1" ht="12.75" customHeight="1">
      <c r="A24" s="309">
        <f>A22+1</f>
        <v>17</v>
      </c>
      <c r="B24" s="189"/>
      <c r="C24" s="325" t="s">
        <v>919</v>
      </c>
      <c r="D24" s="589"/>
      <c r="E24" s="590"/>
      <c r="F24" s="590"/>
      <c r="G24" s="590"/>
      <c r="H24" s="551">
        <f>+D24+F24</f>
        <v>0</v>
      </c>
      <c r="I24" s="551">
        <f>+E24+G24</f>
        <v>0</v>
      </c>
      <c r="J24" s="589"/>
      <c r="K24" s="589"/>
      <c r="L24" s="589"/>
      <c r="M24" s="554">
        <f>+H24-I24</f>
        <v>0</v>
      </c>
      <c r="N24" s="554">
        <v>0</v>
      </c>
      <c r="O24" s="584"/>
      <c r="P24" s="591">
        <v>0</v>
      </c>
      <c r="Q24" s="554">
        <f t="shared" si="7"/>
        <v>0</v>
      </c>
    </row>
    <row r="25" spans="1:17" s="105" customFormat="1" ht="12.75" customHeight="1">
      <c r="A25" s="347">
        <f t="shared" si="2"/>
        <v>18</v>
      </c>
      <c r="B25" s="699"/>
      <c r="C25" s="348" t="s">
        <v>918</v>
      </c>
      <c r="D25" s="546">
        <f>+D26</f>
        <v>0</v>
      </c>
      <c r="E25" s="546">
        <f aca="true" t="shared" si="11" ref="E25:P25">+E26</f>
        <v>0</v>
      </c>
      <c r="F25" s="546">
        <f t="shared" si="11"/>
        <v>0</v>
      </c>
      <c r="G25" s="546">
        <f t="shared" si="11"/>
        <v>0</v>
      </c>
      <c r="H25" s="546">
        <f t="shared" si="11"/>
        <v>0</v>
      </c>
      <c r="I25" s="546">
        <f t="shared" si="11"/>
        <v>0</v>
      </c>
      <c r="J25" s="548"/>
      <c r="K25" s="548">
        <f t="shared" si="11"/>
        <v>0</v>
      </c>
      <c r="L25" s="548">
        <f t="shared" si="11"/>
        <v>0</v>
      </c>
      <c r="M25" s="549">
        <f t="shared" si="11"/>
        <v>0</v>
      </c>
      <c r="N25" s="549">
        <f t="shared" si="11"/>
        <v>0</v>
      </c>
      <c r="O25" s="584"/>
      <c r="P25" s="545">
        <f t="shared" si="11"/>
        <v>0</v>
      </c>
      <c r="Q25" s="549">
        <f t="shared" si="7"/>
        <v>0</v>
      </c>
    </row>
    <row r="26" spans="1:17" s="105" customFormat="1" ht="12.75" customHeight="1">
      <c r="A26" s="309">
        <f t="shared" si="2"/>
        <v>19</v>
      </c>
      <c r="B26" s="189"/>
      <c r="C26" s="326" t="s">
        <v>919</v>
      </c>
      <c r="D26" s="589"/>
      <c r="E26" s="590"/>
      <c r="F26" s="590"/>
      <c r="G26" s="590"/>
      <c r="H26" s="551">
        <f>+D26+F26</f>
        <v>0</v>
      </c>
      <c r="I26" s="551">
        <f>+E26+G26</f>
        <v>0</v>
      </c>
      <c r="J26" s="589"/>
      <c r="K26" s="589"/>
      <c r="L26" s="589"/>
      <c r="M26" s="554">
        <f>+H26-I26</f>
        <v>0</v>
      </c>
      <c r="N26" s="554"/>
      <c r="O26" s="584"/>
      <c r="P26" s="591"/>
      <c r="Q26" s="554">
        <f t="shared" si="7"/>
        <v>0</v>
      </c>
    </row>
    <row r="27" spans="1:17" s="105" customFormat="1" ht="12.75" customHeight="1">
      <c r="A27" s="347">
        <f t="shared" si="2"/>
        <v>20</v>
      </c>
      <c r="B27" s="699"/>
      <c r="C27" s="348" t="s">
        <v>901</v>
      </c>
      <c r="D27" s="546">
        <f>+D28</f>
        <v>14621</v>
      </c>
      <c r="E27" s="546">
        <f aca="true" t="shared" si="12" ref="E27:P27">+E28</f>
        <v>14621</v>
      </c>
      <c r="F27" s="546">
        <f t="shared" si="12"/>
        <v>0</v>
      </c>
      <c r="G27" s="546">
        <f t="shared" si="12"/>
        <v>0</v>
      </c>
      <c r="H27" s="546">
        <f t="shared" si="12"/>
        <v>14621</v>
      </c>
      <c r="I27" s="546">
        <f t="shared" si="12"/>
        <v>14621</v>
      </c>
      <c r="J27" s="548"/>
      <c r="K27" s="548">
        <f t="shared" si="12"/>
        <v>0</v>
      </c>
      <c r="L27" s="548">
        <f t="shared" si="12"/>
        <v>0</v>
      </c>
      <c r="M27" s="549">
        <f t="shared" si="12"/>
        <v>0</v>
      </c>
      <c r="N27" s="549">
        <f t="shared" si="12"/>
        <v>0</v>
      </c>
      <c r="O27" s="584"/>
      <c r="P27" s="545">
        <f t="shared" si="12"/>
        <v>0</v>
      </c>
      <c r="Q27" s="549">
        <f t="shared" si="7"/>
        <v>14621</v>
      </c>
    </row>
    <row r="28" spans="1:17" s="105" customFormat="1" ht="12.75" customHeight="1">
      <c r="A28" s="309">
        <f t="shared" si="2"/>
        <v>21</v>
      </c>
      <c r="B28" s="189"/>
      <c r="C28" s="325" t="s">
        <v>992</v>
      </c>
      <c r="D28" s="592">
        <v>14621</v>
      </c>
      <c r="E28" s="593">
        <v>14621</v>
      </c>
      <c r="F28" s="593">
        <v>0</v>
      </c>
      <c r="G28" s="593">
        <v>0</v>
      </c>
      <c r="H28" s="551">
        <f>+D28+F28</f>
        <v>14621</v>
      </c>
      <c r="I28" s="551">
        <f>+E28+G28</f>
        <v>14621</v>
      </c>
      <c r="J28" s="592">
        <v>0</v>
      </c>
      <c r="K28" s="592">
        <v>0</v>
      </c>
      <c r="L28" s="592">
        <v>0</v>
      </c>
      <c r="M28" s="554">
        <f>+H28-I28</f>
        <v>0</v>
      </c>
      <c r="N28" s="554">
        <v>0</v>
      </c>
      <c r="O28" s="584"/>
      <c r="P28" s="594">
        <v>0</v>
      </c>
      <c r="Q28" s="554">
        <f t="shared" si="7"/>
        <v>14621</v>
      </c>
    </row>
    <row r="29" spans="1:17" s="107" customFormat="1" ht="12.75" customHeight="1">
      <c r="A29" s="308">
        <f t="shared" si="2"/>
        <v>22</v>
      </c>
      <c r="B29" s="629">
        <v>26</v>
      </c>
      <c r="C29" s="327" t="s">
        <v>585</v>
      </c>
      <c r="D29" s="561">
        <f>+D30</f>
        <v>0</v>
      </c>
      <c r="E29" s="562">
        <f aca="true" t="shared" si="13" ref="E29:P30">+E30</f>
        <v>0</v>
      </c>
      <c r="F29" s="562">
        <f t="shared" si="13"/>
        <v>0</v>
      </c>
      <c r="G29" s="562">
        <f t="shared" si="13"/>
        <v>0</v>
      </c>
      <c r="H29" s="562">
        <f>+D29+F29</f>
        <v>0</v>
      </c>
      <c r="I29" s="562">
        <f>+E29+G29</f>
        <v>0</v>
      </c>
      <c r="J29" s="564"/>
      <c r="K29" s="564">
        <f>+K30</f>
        <v>0</v>
      </c>
      <c r="L29" s="564">
        <f>+L30</f>
        <v>0</v>
      </c>
      <c r="M29" s="565">
        <f>+H29-I29</f>
        <v>0</v>
      </c>
      <c r="N29" s="565">
        <f>+N30</f>
        <v>0</v>
      </c>
      <c r="O29" s="584"/>
      <c r="P29" s="561">
        <f>+P30</f>
        <v>0</v>
      </c>
      <c r="Q29" s="565">
        <f>I29+P29</f>
        <v>0</v>
      </c>
    </row>
    <row r="30" spans="1:17" s="105" customFormat="1" ht="12.75" customHeight="1">
      <c r="A30" s="320">
        <f t="shared" si="2"/>
        <v>23</v>
      </c>
      <c r="B30" s="696"/>
      <c r="C30" s="338" t="s">
        <v>651</v>
      </c>
      <c r="D30" s="546">
        <f>+D31</f>
        <v>0</v>
      </c>
      <c r="E30" s="546">
        <f t="shared" si="13"/>
        <v>0</v>
      </c>
      <c r="F30" s="546">
        <f t="shared" si="13"/>
        <v>0</v>
      </c>
      <c r="G30" s="546">
        <f t="shared" si="13"/>
        <v>0</v>
      </c>
      <c r="H30" s="546">
        <f t="shared" si="13"/>
        <v>0</v>
      </c>
      <c r="I30" s="546">
        <f t="shared" si="13"/>
        <v>0</v>
      </c>
      <c r="J30" s="548"/>
      <c r="K30" s="548">
        <f t="shared" si="13"/>
        <v>0</v>
      </c>
      <c r="L30" s="548">
        <f t="shared" si="13"/>
        <v>0</v>
      </c>
      <c r="M30" s="549">
        <f t="shared" si="13"/>
        <v>0</v>
      </c>
      <c r="N30" s="549">
        <f t="shared" si="13"/>
        <v>0</v>
      </c>
      <c r="O30" s="584"/>
      <c r="P30" s="545">
        <f t="shared" si="13"/>
        <v>0</v>
      </c>
      <c r="Q30" s="549">
        <f t="shared" si="7"/>
        <v>0</v>
      </c>
    </row>
    <row r="31" spans="1:17" s="105" customFormat="1" ht="12.75" customHeight="1">
      <c r="A31" s="309">
        <f t="shared" si="2"/>
        <v>24</v>
      </c>
      <c r="B31" s="189"/>
      <c r="C31" s="326" t="s">
        <v>919</v>
      </c>
      <c r="D31" s="592"/>
      <c r="E31" s="593"/>
      <c r="F31" s="593"/>
      <c r="G31" s="593"/>
      <c r="H31" s="551">
        <f>+D31+F31</f>
        <v>0</v>
      </c>
      <c r="I31" s="551">
        <f>+E31+G31</f>
        <v>0</v>
      </c>
      <c r="J31" s="592"/>
      <c r="K31" s="592"/>
      <c r="L31" s="592"/>
      <c r="M31" s="554">
        <f>+H31-I31</f>
        <v>0</v>
      </c>
      <c r="N31" s="554"/>
      <c r="O31" s="584"/>
      <c r="P31" s="594"/>
      <c r="Q31" s="554">
        <f t="shared" si="7"/>
        <v>0</v>
      </c>
    </row>
    <row r="32" spans="1:17" s="107" customFormat="1" ht="13.5" customHeight="1">
      <c r="A32" s="308">
        <f t="shared" si="2"/>
        <v>25</v>
      </c>
      <c r="B32" s="629">
        <v>29</v>
      </c>
      <c r="C32" s="327" t="s">
        <v>600</v>
      </c>
      <c r="D32" s="561">
        <f>+D33</f>
        <v>0</v>
      </c>
      <c r="E32" s="562">
        <f aca="true" t="shared" si="14" ref="E32:P33">+E33</f>
        <v>0</v>
      </c>
      <c r="F32" s="562">
        <f t="shared" si="14"/>
        <v>0</v>
      </c>
      <c r="G32" s="562">
        <f t="shared" si="14"/>
        <v>0</v>
      </c>
      <c r="H32" s="562">
        <f>+D32+F32</f>
        <v>0</v>
      </c>
      <c r="I32" s="562">
        <f>+E32+G32</f>
        <v>0</v>
      </c>
      <c r="J32" s="564"/>
      <c r="K32" s="564">
        <f>+K33</f>
        <v>0</v>
      </c>
      <c r="L32" s="564">
        <f>+L33</f>
        <v>0</v>
      </c>
      <c r="M32" s="565">
        <f>+H32-I32</f>
        <v>0</v>
      </c>
      <c r="N32" s="565">
        <f>+N33</f>
        <v>0</v>
      </c>
      <c r="O32" s="584"/>
      <c r="P32" s="561">
        <f>+P33</f>
        <v>0</v>
      </c>
      <c r="Q32" s="565">
        <f>I32+P32</f>
        <v>0</v>
      </c>
    </row>
    <row r="33" spans="1:17" s="105" customFormat="1" ht="12.75" customHeight="1">
      <c r="A33" s="347">
        <f t="shared" si="2"/>
        <v>26</v>
      </c>
      <c r="B33" s="699"/>
      <c r="C33" s="348" t="s">
        <v>659</v>
      </c>
      <c r="D33" s="546">
        <f>+D34</f>
        <v>0</v>
      </c>
      <c r="E33" s="546">
        <f t="shared" si="14"/>
        <v>0</v>
      </c>
      <c r="F33" s="546">
        <f t="shared" si="14"/>
        <v>0</v>
      </c>
      <c r="G33" s="546">
        <f t="shared" si="14"/>
        <v>0</v>
      </c>
      <c r="H33" s="546">
        <f t="shared" si="14"/>
        <v>0</v>
      </c>
      <c r="I33" s="546">
        <f t="shared" si="14"/>
        <v>0</v>
      </c>
      <c r="J33" s="548"/>
      <c r="K33" s="548">
        <f t="shared" si="14"/>
        <v>0</v>
      </c>
      <c r="L33" s="548">
        <f t="shared" si="14"/>
        <v>0</v>
      </c>
      <c r="M33" s="549">
        <f t="shared" si="14"/>
        <v>0</v>
      </c>
      <c r="N33" s="549">
        <f t="shared" si="14"/>
        <v>0</v>
      </c>
      <c r="O33" s="584"/>
      <c r="P33" s="545">
        <f t="shared" si="14"/>
        <v>0</v>
      </c>
      <c r="Q33" s="549">
        <f t="shared" si="7"/>
        <v>0</v>
      </c>
    </row>
    <row r="34" spans="1:17" s="105" customFormat="1" ht="12.75" customHeight="1" thickBot="1">
      <c r="A34" s="309">
        <f t="shared" si="2"/>
        <v>27</v>
      </c>
      <c r="B34" s="189"/>
      <c r="C34" s="326" t="s">
        <v>919</v>
      </c>
      <c r="D34" s="589"/>
      <c r="E34" s="590"/>
      <c r="F34" s="590"/>
      <c r="G34" s="590"/>
      <c r="H34" s="551">
        <f>+D34+F34</f>
        <v>0</v>
      </c>
      <c r="I34" s="551">
        <f>+E34+G34</f>
        <v>0</v>
      </c>
      <c r="J34" s="589"/>
      <c r="K34" s="589"/>
      <c r="L34" s="589"/>
      <c r="M34" s="554">
        <f>+H34-I34</f>
        <v>0</v>
      </c>
      <c r="N34" s="554"/>
      <c r="O34" s="584"/>
      <c r="P34" s="591"/>
      <c r="Q34" s="554">
        <f t="shared" si="7"/>
        <v>0</v>
      </c>
    </row>
    <row r="35" spans="1:17" s="105" customFormat="1" ht="13.5" customHeight="1" thickBot="1">
      <c r="A35" s="322">
        <f t="shared" si="2"/>
        <v>28</v>
      </c>
      <c r="B35" s="700"/>
      <c r="C35" s="328" t="s">
        <v>548</v>
      </c>
      <c r="D35" s="595">
        <f aca="true" t="shared" si="15" ref="D35:I35">+D7+D21+D29+D32</f>
        <v>32395</v>
      </c>
      <c r="E35" s="596">
        <f t="shared" si="15"/>
        <v>32395</v>
      </c>
      <c r="F35" s="596">
        <f t="shared" si="15"/>
        <v>0</v>
      </c>
      <c r="G35" s="596">
        <f t="shared" si="15"/>
        <v>0</v>
      </c>
      <c r="H35" s="596">
        <f t="shared" si="15"/>
        <v>32395</v>
      </c>
      <c r="I35" s="596">
        <f t="shared" si="15"/>
        <v>32395</v>
      </c>
      <c r="J35" s="597"/>
      <c r="K35" s="597">
        <f>+K7+K21+K29+K32</f>
        <v>0</v>
      </c>
      <c r="L35" s="597">
        <f>+L7+L21+L29+L32</f>
        <v>0</v>
      </c>
      <c r="M35" s="598">
        <f>+M7+M21+M29+M32</f>
        <v>0</v>
      </c>
      <c r="N35" s="598">
        <f>+N7+N21+N29+N32</f>
        <v>0</v>
      </c>
      <c r="O35" s="599"/>
      <c r="P35" s="595">
        <f>+P7+P21+P29+P32</f>
        <v>0</v>
      </c>
      <c r="Q35" s="598">
        <f>+Q7+Q21+Q29+Q32</f>
        <v>32395</v>
      </c>
    </row>
    <row r="36" spans="1:17" s="319" customFormat="1" ht="13.5" customHeight="1">
      <c r="A36" s="317"/>
      <c r="B36" s="317"/>
      <c r="C36" s="318"/>
      <c r="D36" s="306"/>
      <c r="E36" s="306"/>
      <c r="F36" s="306"/>
      <c r="G36" s="306"/>
      <c r="H36" s="306"/>
      <c r="I36" s="306"/>
      <c r="J36" s="306"/>
      <c r="K36" s="306"/>
      <c r="L36" s="306"/>
      <c r="M36" s="306"/>
      <c r="N36" s="306"/>
      <c r="O36" s="306"/>
      <c r="P36" s="306"/>
      <c r="Q36" s="306"/>
    </row>
    <row r="37" spans="1:15" ht="22.5" customHeight="1">
      <c r="A37" s="105" t="s">
        <v>481</v>
      </c>
      <c r="B37" s="105"/>
      <c r="O37" s="305"/>
    </row>
    <row r="38" spans="1:17" ht="56.25" customHeight="1">
      <c r="A38" s="1050" t="s">
        <v>947</v>
      </c>
      <c r="B38" s="1050"/>
      <c r="C38" s="1055"/>
      <c r="D38" s="1055"/>
      <c r="E38" s="1055"/>
      <c r="F38" s="1055"/>
      <c r="G38" s="1055"/>
      <c r="H38" s="1055"/>
      <c r="I38" s="1055"/>
      <c r="J38" s="1055"/>
      <c r="K38" s="1055"/>
      <c r="L38" s="1055"/>
      <c r="M38" s="1055"/>
      <c r="N38" s="1055"/>
      <c r="O38" s="1055"/>
      <c r="P38" s="1055"/>
      <c r="Q38" s="1055"/>
    </row>
    <row r="39" spans="1:17" ht="30" customHeight="1">
      <c r="A39" s="1050" t="s">
        <v>902</v>
      </c>
      <c r="B39" s="1050"/>
      <c r="C39" s="1055"/>
      <c r="D39" s="1055"/>
      <c r="E39" s="1055"/>
      <c r="F39" s="1055"/>
      <c r="G39" s="1055"/>
      <c r="H39" s="1055"/>
      <c r="I39" s="1055"/>
      <c r="J39" s="1055"/>
      <c r="K39" s="1055"/>
      <c r="L39" s="1055"/>
      <c r="M39" s="1055"/>
      <c r="N39" s="1055"/>
      <c r="O39" s="1055"/>
      <c r="P39" s="1055"/>
      <c r="Q39" s="1055"/>
    </row>
    <row r="40" spans="1:17" ht="34.5" customHeight="1">
      <c r="A40" s="1050" t="s">
        <v>903</v>
      </c>
      <c r="B40" s="1050"/>
      <c r="C40" s="1055"/>
      <c r="D40" s="1055"/>
      <c r="E40" s="1055"/>
      <c r="F40" s="1055"/>
      <c r="G40" s="1055"/>
      <c r="H40" s="1055"/>
      <c r="I40" s="1055"/>
      <c r="J40" s="1055"/>
      <c r="K40" s="1055"/>
      <c r="L40" s="1055"/>
      <c r="M40" s="1055"/>
      <c r="N40" s="1055"/>
      <c r="O40" s="1055"/>
      <c r="P40" s="1055"/>
      <c r="Q40" s="1055"/>
    </row>
    <row r="41" spans="1:17" ht="27.75" customHeight="1">
      <c r="A41" s="1050" t="s">
        <v>606</v>
      </c>
      <c r="B41" s="1050"/>
      <c r="C41" s="1055"/>
      <c r="D41" s="1055"/>
      <c r="E41" s="1055"/>
      <c r="F41" s="1055"/>
      <c r="G41" s="1055"/>
      <c r="H41" s="1055"/>
      <c r="I41" s="1055"/>
      <c r="J41" s="1055"/>
      <c r="K41" s="1055"/>
      <c r="L41" s="1055"/>
      <c r="M41" s="1055"/>
      <c r="N41" s="1055"/>
      <c r="O41" s="1055"/>
      <c r="P41" s="1055"/>
      <c r="Q41" s="1055"/>
    </row>
    <row r="42" spans="1:17" ht="15">
      <c r="A42" s="1050" t="s">
        <v>904</v>
      </c>
      <c r="B42" s="1050"/>
      <c r="C42" s="1055"/>
      <c r="D42" s="1055"/>
      <c r="E42" s="1055"/>
      <c r="F42" s="1055"/>
      <c r="G42" s="1055"/>
      <c r="H42" s="1055"/>
      <c r="I42" s="1055"/>
      <c r="J42" s="1055"/>
      <c r="K42" s="1055"/>
      <c r="L42" s="1055"/>
      <c r="M42" s="1055"/>
      <c r="N42" s="1055"/>
      <c r="O42" s="1055"/>
      <c r="P42" s="1055"/>
      <c r="Q42" s="1055"/>
    </row>
    <row r="43" spans="1:17" ht="26.25" customHeight="1">
      <c r="A43" s="1050" t="s">
        <v>667</v>
      </c>
      <c r="B43" s="1050"/>
      <c r="C43" s="1055"/>
      <c r="D43" s="1055"/>
      <c r="E43" s="1055"/>
      <c r="F43" s="1055"/>
      <c r="G43" s="1055"/>
      <c r="H43" s="1055"/>
      <c r="I43" s="1055"/>
      <c r="J43" s="1055"/>
      <c r="K43" s="1055"/>
      <c r="L43" s="1055"/>
      <c r="M43" s="1055"/>
      <c r="N43" s="1055"/>
      <c r="O43" s="1055"/>
      <c r="P43" s="1055"/>
      <c r="Q43" s="1055"/>
    </row>
    <row r="44" spans="1:17" ht="18.75" customHeight="1">
      <c r="A44" s="1050" t="s">
        <v>935</v>
      </c>
      <c r="B44" s="1050"/>
      <c r="C44" s="1050"/>
      <c r="D44" s="1050"/>
      <c r="E44" s="1050"/>
      <c r="F44" s="1050"/>
      <c r="G44" s="1050"/>
      <c r="H44" s="1050"/>
      <c r="I44" s="1050"/>
      <c r="J44" s="1050"/>
      <c r="K44" s="1050"/>
      <c r="L44" s="1050"/>
      <c r="M44" s="1050"/>
      <c r="N44" s="1050"/>
      <c r="O44" s="1050"/>
      <c r="P44" s="1050"/>
      <c r="Q44" s="1050"/>
    </row>
    <row r="45" spans="1:17" ht="30.75" customHeight="1">
      <c r="A45" s="1050" t="s">
        <v>936</v>
      </c>
      <c r="B45" s="1050"/>
      <c r="C45" s="1050"/>
      <c r="D45" s="1050"/>
      <c r="E45" s="1050"/>
      <c r="F45" s="1050"/>
      <c r="G45" s="1050"/>
      <c r="H45" s="1050"/>
      <c r="I45" s="1050"/>
      <c r="J45" s="1050"/>
      <c r="K45" s="1050"/>
      <c r="L45" s="1050"/>
      <c r="M45" s="1050"/>
      <c r="N45" s="1050"/>
      <c r="O45" s="1050"/>
      <c r="P45" s="1050"/>
      <c r="Q45" s="1050"/>
    </row>
    <row r="46" spans="1:17" ht="19.5" customHeight="1">
      <c r="A46" s="1050" t="s">
        <v>930</v>
      </c>
      <c r="B46" s="1050"/>
      <c r="C46" s="1055"/>
      <c r="D46" s="1055"/>
      <c r="E46" s="1055"/>
      <c r="F46" s="1055"/>
      <c r="G46" s="1055"/>
      <c r="H46" s="1055"/>
      <c r="I46" s="1055"/>
      <c r="J46" s="1055"/>
      <c r="K46" s="1055"/>
      <c r="L46" s="1055"/>
      <c r="M46" s="1055"/>
      <c r="N46" s="1055"/>
      <c r="O46" s="1055"/>
      <c r="P46" s="1055"/>
      <c r="Q46" s="1055"/>
    </row>
    <row r="47" spans="1:17" s="105" customFormat="1" ht="12.75">
      <c r="A47" s="1050" t="s">
        <v>931</v>
      </c>
      <c r="B47" s="1050"/>
      <c r="C47" s="1050"/>
      <c r="D47" s="1050"/>
      <c r="E47" s="1050"/>
      <c r="F47" s="1050"/>
      <c r="G47" s="1050"/>
      <c r="H47" s="1050"/>
      <c r="I47" s="1050"/>
      <c r="J47" s="1050"/>
      <c r="K47" s="1050"/>
      <c r="L47" s="1050"/>
      <c r="M47" s="1050"/>
      <c r="N47" s="1050"/>
      <c r="O47" s="1050"/>
      <c r="P47" s="1050"/>
      <c r="Q47" s="1050"/>
    </row>
    <row r="48" s="105" customFormat="1" ht="12.75">
      <c r="O48" s="321"/>
    </row>
    <row r="49" s="105" customFormat="1" ht="12.75">
      <c r="O49" s="321"/>
    </row>
    <row r="50" spans="1:17" ht="15">
      <c r="A50" s="105"/>
      <c r="B50" s="105"/>
      <c r="C50" s="105"/>
      <c r="D50" s="105"/>
      <c r="E50" s="105"/>
      <c r="F50" s="105"/>
      <c r="G50" s="105"/>
      <c r="H50" s="105"/>
      <c r="I50" s="105"/>
      <c r="J50" s="105"/>
      <c r="K50" s="105"/>
      <c r="L50" s="105"/>
      <c r="M50" s="105"/>
      <c r="N50" s="105"/>
      <c r="O50" s="321"/>
      <c r="P50" s="105"/>
      <c r="Q50" s="105"/>
    </row>
    <row r="51" spans="1:2" ht="15">
      <c r="A51" s="336"/>
      <c r="B51" s="336"/>
    </row>
  </sheetData>
  <sheetProtection/>
  <mergeCells count="23">
    <mergeCell ref="A47:Q47"/>
    <mergeCell ref="A39:Q39"/>
    <mergeCell ref="A40:Q40"/>
    <mergeCell ref="A41:Q41"/>
    <mergeCell ref="A42:Q42"/>
    <mergeCell ref="C4:C6"/>
    <mergeCell ref="D4:E4"/>
    <mergeCell ref="A43:Q43"/>
    <mergeCell ref="A46:Q46"/>
    <mergeCell ref="A44:Q44"/>
    <mergeCell ref="A45:Q45"/>
    <mergeCell ref="P4:P5"/>
    <mergeCell ref="Q4:Q5"/>
    <mergeCell ref="A38:Q38"/>
    <mergeCell ref="A4:A6"/>
    <mergeCell ref="K4:K5"/>
    <mergeCell ref="L4:L5"/>
    <mergeCell ref="M4:M5"/>
    <mergeCell ref="N4:N5"/>
    <mergeCell ref="J4:J5"/>
    <mergeCell ref="F4:G4"/>
    <mergeCell ref="H4:I4"/>
    <mergeCell ref="B4:B6"/>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A21" sqref="A21:O21"/>
    </sheetView>
  </sheetViews>
  <sheetFormatPr defaultColWidth="11.7109375" defaultRowHeight="15"/>
  <cols>
    <col min="1" max="2" width="4.28125" style="292" customWidth="1"/>
    <col min="3" max="3" width="11.7109375" style="292" customWidth="1"/>
    <col min="4" max="4" width="26.28125" style="292" customWidth="1"/>
    <col min="5" max="5" width="12.28125" style="292" customWidth="1"/>
    <col min="6" max="6" width="10.7109375" style="292" customWidth="1"/>
    <col min="7" max="7" width="11.57421875" style="292" customWidth="1"/>
    <col min="8" max="8" width="10.7109375" style="292" customWidth="1"/>
    <col min="9" max="9" width="11.7109375" style="292" customWidth="1"/>
    <col min="10" max="10" width="10.7109375" style="292" customWidth="1"/>
    <col min="11" max="11" width="12.57421875" style="292" customWidth="1"/>
    <col min="12" max="12" width="2.28125" style="292" customWidth="1"/>
    <col min="13" max="13" width="10.7109375" style="292" customWidth="1"/>
    <col min="14" max="14" width="14.00390625" style="292" customWidth="1"/>
    <col min="15" max="15" width="10.7109375" style="292" customWidth="1"/>
    <col min="16" max="16" width="8.7109375" style="292" customWidth="1"/>
    <col min="17" max="254" width="9.28125" style="292" customWidth="1"/>
    <col min="255" max="255" width="3.28125" style="292" customWidth="1"/>
    <col min="256" max="16384" width="11.7109375" style="292" customWidth="1"/>
  </cols>
  <sheetData>
    <row r="1" spans="1:20" s="17" customFormat="1" ht="15.75">
      <c r="A1" s="289" t="s">
        <v>711</v>
      </c>
      <c r="B1" s="289"/>
      <c r="D1" s="16"/>
      <c r="E1" s="16"/>
      <c r="F1" s="16"/>
      <c r="G1" s="16"/>
      <c r="H1" s="16"/>
      <c r="I1" s="290"/>
      <c r="J1" s="16"/>
      <c r="K1" s="16"/>
      <c r="L1" s="291"/>
      <c r="M1" s="16"/>
      <c r="N1" s="16"/>
      <c r="O1" s="16"/>
      <c r="Q1" s="16"/>
      <c r="R1" s="16"/>
      <c r="S1" s="16"/>
      <c r="T1" s="16"/>
    </row>
    <row r="2" spans="3:20" ht="13.5" thickBot="1">
      <c r="C2" s="293"/>
      <c r="D2" s="293"/>
      <c r="E2" s="294"/>
      <c r="F2" s="294"/>
      <c r="G2" s="293"/>
      <c r="H2" s="293"/>
      <c r="I2" s="293"/>
      <c r="J2" s="293"/>
      <c r="L2" s="291"/>
      <c r="M2" s="293"/>
      <c r="N2" s="293"/>
      <c r="O2" s="295" t="s">
        <v>359</v>
      </c>
      <c r="P2" s="293"/>
      <c r="Q2" s="293"/>
      <c r="R2" s="293"/>
      <c r="S2" s="293"/>
      <c r="T2" s="293"/>
    </row>
    <row r="3" spans="1:15" ht="27" customHeight="1">
      <c r="A3" s="1067" t="s">
        <v>339</v>
      </c>
      <c r="B3" s="1040" t="s">
        <v>945</v>
      </c>
      <c r="C3" s="1070" t="s">
        <v>440</v>
      </c>
      <c r="D3" s="1073" t="s">
        <v>559</v>
      </c>
      <c r="E3" s="1076" t="s">
        <v>582</v>
      </c>
      <c r="F3" s="1077"/>
      <c r="G3" s="1077" t="s">
        <v>543</v>
      </c>
      <c r="H3" s="1077"/>
      <c r="I3" s="1077" t="s">
        <v>560</v>
      </c>
      <c r="J3" s="1077"/>
      <c r="K3" s="1065" t="s">
        <v>549</v>
      </c>
      <c r="L3" s="291"/>
      <c r="M3" s="1078" t="s">
        <v>590</v>
      </c>
      <c r="N3" s="1080" t="s">
        <v>643</v>
      </c>
      <c r="O3" s="1082" t="s">
        <v>545</v>
      </c>
    </row>
    <row r="4" spans="1:15" ht="15" customHeight="1">
      <c r="A4" s="1068"/>
      <c r="B4" s="1041"/>
      <c r="C4" s="1071"/>
      <c r="D4" s="1074"/>
      <c r="E4" s="296" t="s">
        <v>583</v>
      </c>
      <c r="F4" s="236" t="s">
        <v>488</v>
      </c>
      <c r="G4" s="296" t="s">
        <v>578</v>
      </c>
      <c r="H4" s="236" t="s">
        <v>488</v>
      </c>
      <c r="I4" s="296" t="s">
        <v>561</v>
      </c>
      <c r="J4" s="236" t="s">
        <v>488</v>
      </c>
      <c r="K4" s="1066"/>
      <c r="L4" s="291"/>
      <c r="M4" s="1079"/>
      <c r="N4" s="1081"/>
      <c r="O4" s="1083"/>
    </row>
    <row r="5" spans="1:15" ht="12.75" customHeight="1" thickBot="1">
      <c r="A5" s="1069"/>
      <c r="B5" s="1042"/>
      <c r="C5" s="1072"/>
      <c r="D5" s="1075"/>
      <c r="E5" s="237" t="s">
        <v>413</v>
      </c>
      <c r="F5" s="238" t="s">
        <v>414</v>
      </c>
      <c r="G5" s="238" t="s">
        <v>415</v>
      </c>
      <c r="H5" s="238" t="s">
        <v>416</v>
      </c>
      <c r="I5" s="238" t="s">
        <v>485</v>
      </c>
      <c r="J5" s="238" t="s">
        <v>486</v>
      </c>
      <c r="K5" s="240" t="s">
        <v>546</v>
      </c>
      <c r="L5" s="291"/>
      <c r="M5" s="297" t="s">
        <v>420</v>
      </c>
      <c r="N5" s="239" t="s">
        <v>421</v>
      </c>
      <c r="O5" s="240" t="s">
        <v>562</v>
      </c>
    </row>
    <row r="6" spans="1:15" s="291" customFormat="1" ht="15.75" customHeight="1">
      <c r="A6" s="299">
        <v>1</v>
      </c>
      <c r="B6" s="701"/>
      <c r="C6" s="376"/>
      <c r="D6" s="377"/>
      <c r="E6" s="569"/>
      <c r="F6" s="570"/>
      <c r="G6" s="570"/>
      <c r="H6" s="570"/>
      <c r="I6" s="571">
        <f>+E6+G6</f>
        <v>0</v>
      </c>
      <c r="J6" s="571">
        <f>+F6+H6</f>
        <v>0</v>
      </c>
      <c r="K6" s="572">
        <f>+I6-J6</f>
        <v>0</v>
      </c>
      <c r="L6" s="573"/>
      <c r="M6" s="574"/>
      <c r="N6" s="575"/>
      <c r="O6" s="572">
        <f aca="true" t="shared" si="0" ref="O6:O13">+J6+M6+N6</f>
        <v>0</v>
      </c>
    </row>
    <row r="7" spans="1:15" ht="15.75" customHeight="1">
      <c r="A7" s="300">
        <f aca="true" t="shared" si="1" ref="A7:A12">+A6+1</f>
        <v>2</v>
      </c>
      <c r="B7" s="702"/>
      <c r="C7" s="378"/>
      <c r="D7" s="379"/>
      <c r="E7" s="576"/>
      <c r="F7" s="577"/>
      <c r="G7" s="577"/>
      <c r="H7" s="577"/>
      <c r="I7" s="551">
        <f aca="true" t="shared" si="2" ref="I7:J13">+E7+G7</f>
        <v>0</v>
      </c>
      <c r="J7" s="551">
        <f t="shared" si="2"/>
        <v>0</v>
      </c>
      <c r="K7" s="554">
        <f aca="true" t="shared" si="3" ref="K7:K13">+I7-J7</f>
        <v>0</v>
      </c>
      <c r="L7" s="578"/>
      <c r="M7" s="576"/>
      <c r="N7" s="577"/>
      <c r="O7" s="554">
        <f t="shared" si="0"/>
        <v>0</v>
      </c>
    </row>
    <row r="8" spans="1:15" ht="15.75" customHeight="1">
      <c r="A8" s="300">
        <f t="shared" si="1"/>
        <v>3</v>
      </c>
      <c r="B8" s="703"/>
      <c r="C8" s="380"/>
      <c r="D8" s="381"/>
      <c r="E8" s="576"/>
      <c r="F8" s="577"/>
      <c r="G8" s="577"/>
      <c r="H8" s="577"/>
      <c r="I8" s="551">
        <f t="shared" si="2"/>
        <v>0</v>
      </c>
      <c r="J8" s="551">
        <f t="shared" si="2"/>
        <v>0</v>
      </c>
      <c r="K8" s="554">
        <f t="shared" si="3"/>
        <v>0</v>
      </c>
      <c r="L8" s="578"/>
      <c r="M8" s="576"/>
      <c r="N8" s="577"/>
      <c r="O8" s="554">
        <f t="shared" si="0"/>
        <v>0</v>
      </c>
    </row>
    <row r="9" spans="1:15" ht="15.75" customHeight="1">
      <c r="A9" s="300">
        <f t="shared" si="1"/>
        <v>4</v>
      </c>
      <c r="B9" s="703"/>
      <c r="C9" s="380"/>
      <c r="D9" s="381"/>
      <c r="E9" s="576"/>
      <c r="F9" s="577"/>
      <c r="G9" s="577"/>
      <c r="H9" s="577"/>
      <c r="I9" s="551">
        <f t="shared" si="2"/>
        <v>0</v>
      </c>
      <c r="J9" s="551">
        <f t="shared" si="2"/>
        <v>0</v>
      </c>
      <c r="K9" s="554">
        <f t="shared" si="3"/>
        <v>0</v>
      </c>
      <c r="L9" s="578"/>
      <c r="M9" s="576"/>
      <c r="N9" s="577"/>
      <c r="O9" s="554">
        <f t="shared" si="0"/>
        <v>0</v>
      </c>
    </row>
    <row r="10" spans="1:15" ht="15.75" customHeight="1">
      <c r="A10" s="300">
        <f t="shared" si="1"/>
        <v>5</v>
      </c>
      <c r="B10" s="702"/>
      <c r="C10" s="378"/>
      <c r="D10" s="379"/>
      <c r="E10" s="576"/>
      <c r="F10" s="577"/>
      <c r="G10" s="577"/>
      <c r="H10" s="577"/>
      <c r="I10" s="551">
        <f t="shared" si="2"/>
        <v>0</v>
      </c>
      <c r="J10" s="551">
        <f t="shared" si="2"/>
        <v>0</v>
      </c>
      <c r="K10" s="554">
        <f t="shared" si="3"/>
        <v>0</v>
      </c>
      <c r="L10" s="578"/>
      <c r="M10" s="576"/>
      <c r="N10" s="577"/>
      <c r="O10" s="554">
        <f t="shared" si="0"/>
        <v>0</v>
      </c>
    </row>
    <row r="11" spans="1:15" ht="15.75" customHeight="1">
      <c r="A11" s="300">
        <f t="shared" si="1"/>
        <v>6</v>
      </c>
      <c r="B11" s="703"/>
      <c r="C11" s="380"/>
      <c r="D11" s="381"/>
      <c r="E11" s="576"/>
      <c r="F11" s="577"/>
      <c r="G11" s="577"/>
      <c r="H11" s="577"/>
      <c r="I11" s="551">
        <f t="shared" si="2"/>
        <v>0</v>
      </c>
      <c r="J11" s="551">
        <f t="shared" si="2"/>
        <v>0</v>
      </c>
      <c r="K11" s="554">
        <f t="shared" si="3"/>
        <v>0</v>
      </c>
      <c r="L11" s="578"/>
      <c r="M11" s="576"/>
      <c r="N11" s="577"/>
      <c r="O11" s="554">
        <f t="shared" si="0"/>
        <v>0</v>
      </c>
    </row>
    <row r="12" spans="1:15" ht="15.75" customHeight="1">
      <c r="A12" s="300">
        <f t="shared" si="1"/>
        <v>7</v>
      </c>
      <c r="B12" s="703"/>
      <c r="C12" s="380"/>
      <c r="D12" s="381"/>
      <c r="E12" s="576"/>
      <c r="F12" s="577"/>
      <c r="G12" s="577"/>
      <c r="H12" s="577"/>
      <c r="I12" s="551">
        <f t="shared" si="2"/>
        <v>0</v>
      </c>
      <c r="J12" s="551">
        <f t="shared" si="2"/>
        <v>0</v>
      </c>
      <c r="K12" s="554">
        <f t="shared" si="3"/>
        <v>0</v>
      </c>
      <c r="L12" s="578"/>
      <c r="M12" s="576"/>
      <c r="N12" s="577"/>
      <c r="O12" s="554">
        <f t="shared" si="0"/>
        <v>0</v>
      </c>
    </row>
    <row r="13" spans="1:15" ht="15.75" customHeight="1" thickBot="1">
      <c r="A13" s="366">
        <f>+A12+1</f>
        <v>8</v>
      </c>
      <c r="B13" s="704"/>
      <c r="C13" s="382"/>
      <c r="D13" s="383"/>
      <c r="E13" s="579"/>
      <c r="F13" s="580"/>
      <c r="G13" s="580"/>
      <c r="H13" s="580"/>
      <c r="I13" s="557">
        <f t="shared" si="2"/>
        <v>0</v>
      </c>
      <c r="J13" s="557">
        <f t="shared" si="2"/>
        <v>0</v>
      </c>
      <c r="K13" s="560">
        <f t="shared" si="3"/>
        <v>0</v>
      </c>
      <c r="L13" s="578"/>
      <c r="M13" s="581"/>
      <c r="N13" s="582"/>
      <c r="O13" s="560">
        <f t="shared" si="0"/>
        <v>0</v>
      </c>
    </row>
    <row r="14" spans="1:15" s="302" customFormat="1" ht="16.5" customHeight="1" thickBot="1">
      <c r="A14" s="301">
        <f>+A13+1</f>
        <v>9</v>
      </c>
      <c r="B14" s="705">
        <v>10</v>
      </c>
      <c r="C14" s="385" t="s">
        <v>601</v>
      </c>
      <c r="D14" s="384"/>
      <c r="E14" s="566">
        <f>SUM(E6:E13)</f>
        <v>0</v>
      </c>
      <c r="F14" s="567">
        <f aca="true" t="shared" si="4" ref="F14:K14">SUM(F6:F13)</f>
        <v>0</v>
      </c>
      <c r="G14" s="567">
        <f t="shared" si="4"/>
        <v>0</v>
      </c>
      <c r="H14" s="567">
        <f t="shared" si="4"/>
        <v>0</v>
      </c>
      <c r="I14" s="567">
        <f t="shared" si="4"/>
        <v>0</v>
      </c>
      <c r="J14" s="567">
        <f t="shared" si="4"/>
        <v>0</v>
      </c>
      <c r="K14" s="568">
        <f t="shared" si="4"/>
        <v>0</v>
      </c>
      <c r="L14" s="583"/>
      <c r="M14" s="566">
        <f>SUM(M6:M13)</f>
        <v>0</v>
      </c>
      <c r="N14" s="567">
        <f>SUM(N6:N13)</f>
        <v>0</v>
      </c>
      <c r="O14" s="568">
        <f>SUM(O6:O13)</f>
        <v>0</v>
      </c>
    </row>
    <row r="15" spans="1:15" s="345" customFormat="1" ht="15">
      <c r="A15" s="341"/>
      <c r="B15" s="341"/>
      <c r="C15" s="342"/>
      <c r="D15" s="342"/>
      <c r="E15" s="343"/>
      <c r="F15" s="343"/>
      <c r="G15" s="343"/>
      <c r="H15" s="343"/>
      <c r="I15" s="343"/>
      <c r="J15" s="343"/>
      <c r="K15" s="343"/>
      <c r="L15" s="344"/>
      <c r="M15" s="343"/>
      <c r="N15" s="343"/>
      <c r="O15" s="343"/>
    </row>
    <row r="16" spans="1:2" ht="18" customHeight="1">
      <c r="A16" s="122" t="s">
        <v>449</v>
      </c>
      <c r="B16" s="122"/>
    </row>
    <row r="17" spans="1:15" ht="30" customHeight="1">
      <c r="A17" s="1064" t="s">
        <v>914</v>
      </c>
      <c r="B17" s="1064"/>
      <c r="C17" s="1064"/>
      <c r="D17" s="1064"/>
      <c r="E17" s="1064"/>
      <c r="F17" s="1064"/>
      <c r="G17" s="1064"/>
      <c r="H17" s="1064"/>
      <c r="I17" s="1064"/>
      <c r="J17" s="1064"/>
      <c r="K17" s="1064"/>
      <c r="L17" s="1064"/>
      <c r="M17" s="1064"/>
      <c r="N17" s="1064"/>
      <c r="O17" s="1064"/>
    </row>
    <row r="18" spans="1:15" ht="14.25" customHeight="1">
      <c r="A18" s="1064" t="s">
        <v>712</v>
      </c>
      <c r="B18" s="1064"/>
      <c r="C18" s="1064"/>
      <c r="D18" s="1064"/>
      <c r="E18" s="1064"/>
      <c r="F18" s="1064"/>
      <c r="G18" s="1064"/>
      <c r="H18" s="1064"/>
      <c r="I18" s="1064"/>
      <c r="J18" s="1064"/>
      <c r="K18" s="1064"/>
      <c r="L18" s="1064"/>
      <c r="M18" s="1064"/>
      <c r="N18" s="1064"/>
      <c r="O18" s="1064"/>
    </row>
    <row r="19" spans="1:15" ht="28.5" customHeight="1">
      <c r="A19" s="1064" t="s">
        <v>584</v>
      </c>
      <c r="B19" s="1064"/>
      <c r="C19" s="1064"/>
      <c r="D19" s="1064"/>
      <c r="E19" s="1064"/>
      <c r="F19" s="1064"/>
      <c r="G19" s="1064"/>
      <c r="H19" s="1064"/>
      <c r="I19" s="1064"/>
      <c r="J19" s="1064"/>
      <c r="K19" s="1064"/>
      <c r="L19" s="1064"/>
      <c r="M19" s="1064"/>
      <c r="N19" s="1064"/>
      <c r="O19" s="1064"/>
    </row>
    <row r="20" spans="1:15" ht="12.75">
      <c r="A20" s="1064" t="s">
        <v>591</v>
      </c>
      <c r="B20" s="1064"/>
      <c r="C20" s="1064"/>
      <c r="D20" s="1064"/>
      <c r="E20" s="1064"/>
      <c r="F20" s="1064"/>
      <c r="G20" s="1064"/>
      <c r="H20" s="1064"/>
      <c r="I20" s="1064"/>
      <c r="J20" s="1064"/>
      <c r="K20" s="1064"/>
      <c r="L20" s="1064"/>
      <c r="M20" s="1064"/>
      <c r="N20" s="1064"/>
      <c r="O20" s="1064"/>
    </row>
    <row r="21" spans="1:15" ht="12.75">
      <c r="A21" s="1064" t="s">
        <v>973</v>
      </c>
      <c r="B21" s="1064"/>
      <c r="C21" s="1064"/>
      <c r="D21" s="1064"/>
      <c r="E21" s="1064"/>
      <c r="F21" s="1064"/>
      <c r="G21" s="1064"/>
      <c r="H21" s="1064"/>
      <c r="I21" s="1064"/>
      <c r="J21" s="1064"/>
      <c r="K21" s="1064"/>
      <c r="L21" s="1064"/>
      <c r="M21" s="1064"/>
      <c r="N21" s="1064"/>
      <c r="O21" s="1064"/>
    </row>
    <row r="23" ht="12.75">
      <c r="A23" s="292" t="s">
        <v>741</v>
      </c>
    </row>
  </sheetData>
  <sheetProtection insertRows="0" deleteRows="0"/>
  <mergeCells count="16">
    <mergeCell ref="G3:H3"/>
    <mergeCell ref="M3:M4"/>
    <mergeCell ref="N3:N4"/>
    <mergeCell ref="O3:O4"/>
    <mergeCell ref="I3:J3"/>
    <mergeCell ref="A17:O17"/>
    <mergeCell ref="A21:O21"/>
    <mergeCell ref="A18:O18"/>
    <mergeCell ref="A19:O19"/>
    <mergeCell ref="A20:O20"/>
    <mergeCell ref="K3:K4"/>
    <mergeCell ref="A3:A5"/>
    <mergeCell ref="C3:C5"/>
    <mergeCell ref="D3:D5"/>
    <mergeCell ref="E3:F3"/>
    <mergeCell ref="B3:B5"/>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Q48"/>
  <sheetViews>
    <sheetView zoomScalePageLayoutView="0" workbookViewId="0" topLeftCell="E1">
      <selection activeCell="F10" sqref="F10"/>
    </sheetView>
  </sheetViews>
  <sheetFormatPr defaultColWidth="9.421875" defaultRowHeight="15"/>
  <cols>
    <col min="1" max="2" width="4.00390625" style="102" customWidth="1"/>
    <col min="3" max="3" width="48.57421875" style="102" customWidth="1"/>
    <col min="4" max="4" width="5.421875" style="102" customWidth="1"/>
    <col min="5" max="5" width="12.421875" style="102" customWidth="1"/>
    <col min="6" max="6" width="10.28125" style="102" customWidth="1"/>
    <col min="7" max="7" width="11.00390625" style="102" customWidth="1"/>
    <col min="8" max="8" width="9.7109375" style="102" customWidth="1"/>
    <col min="9" max="9" width="11.28125" style="102" customWidth="1"/>
    <col min="10" max="10" width="9.421875" style="102" customWidth="1"/>
    <col min="11" max="12" width="10.7109375" style="102" customWidth="1"/>
    <col min="13" max="13" width="10.421875" style="102" customWidth="1"/>
    <col min="14" max="14" width="10.7109375" style="102" customWidth="1"/>
    <col min="15" max="15" width="2.28125" style="102" customWidth="1"/>
    <col min="16" max="17" width="10.28125" style="102" customWidth="1"/>
    <col min="18" max="246" width="9.28125" style="102" customWidth="1"/>
    <col min="247" max="247" width="5.28125" style="102" customWidth="1"/>
    <col min="248" max="248" width="5.421875" style="102" customWidth="1"/>
    <col min="249" max="249" width="7.7109375" style="102" customWidth="1"/>
    <col min="250" max="250" width="39.421875" style="102" customWidth="1"/>
    <col min="251" max="251" width="11.28125" style="102" customWidth="1"/>
    <col min="252" max="16384" width="9.421875" style="102" customWidth="1"/>
  </cols>
  <sheetData>
    <row r="1" spans="1:4" ht="15.75">
      <c r="A1" s="622" t="s">
        <v>713</v>
      </c>
      <c r="B1" s="622"/>
      <c r="C1" s="623"/>
      <c r="D1" s="106"/>
    </row>
    <row r="2" spans="3:17" ht="16.5" thickBot="1">
      <c r="C2" s="106"/>
      <c r="Q2" s="304" t="s">
        <v>363</v>
      </c>
    </row>
    <row r="3" spans="1:17" s="105" customFormat="1" ht="50.25" customHeight="1">
      <c r="A3" s="1086" t="s">
        <v>339</v>
      </c>
      <c r="B3" s="1040" t="s">
        <v>945</v>
      </c>
      <c r="C3" s="1089" t="s">
        <v>593</v>
      </c>
      <c r="D3" s="1097" t="s">
        <v>597</v>
      </c>
      <c r="E3" s="1076" t="s">
        <v>542</v>
      </c>
      <c r="F3" s="1077"/>
      <c r="G3" s="1077" t="s">
        <v>543</v>
      </c>
      <c r="H3" s="1077"/>
      <c r="I3" s="1077" t="s">
        <v>544</v>
      </c>
      <c r="J3" s="1092"/>
      <c r="K3" s="1095" t="s">
        <v>596</v>
      </c>
      <c r="L3" s="1100" t="s">
        <v>681</v>
      </c>
      <c r="M3" s="1080" t="s">
        <v>672</v>
      </c>
      <c r="N3" s="1065" t="s">
        <v>673</v>
      </c>
      <c r="O3" s="733"/>
      <c r="P3" s="1080" t="s">
        <v>644</v>
      </c>
      <c r="Q3" s="1093" t="s">
        <v>545</v>
      </c>
    </row>
    <row r="4" spans="1:17" s="105" customFormat="1" ht="15" customHeight="1">
      <c r="A4" s="1087"/>
      <c r="B4" s="1041"/>
      <c r="C4" s="1090"/>
      <c r="D4" s="1098"/>
      <c r="E4" s="296" t="s">
        <v>594</v>
      </c>
      <c r="F4" s="236" t="s">
        <v>595</v>
      </c>
      <c r="G4" s="236" t="s">
        <v>483</v>
      </c>
      <c r="H4" s="236" t="s">
        <v>488</v>
      </c>
      <c r="I4" s="236" t="s">
        <v>483</v>
      </c>
      <c r="J4" s="329" t="s">
        <v>488</v>
      </c>
      <c r="K4" s="1096"/>
      <c r="L4" s="1101"/>
      <c r="M4" s="1081"/>
      <c r="N4" s="1066"/>
      <c r="O4" s="733"/>
      <c r="P4" s="1081"/>
      <c r="Q4" s="1094"/>
    </row>
    <row r="5" spans="1:17" s="105" customFormat="1" ht="17.25" customHeight="1" thickBot="1">
      <c r="A5" s="1088"/>
      <c r="B5" s="1042"/>
      <c r="C5" s="1091"/>
      <c r="D5" s="1099"/>
      <c r="E5" s="237" t="s">
        <v>413</v>
      </c>
      <c r="F5" s="238" t="s">
        <v>414</v>
      </c>
      <c r="G5" s="238" t="s">
        <v>415</v>
      </c>
      <c r="H5" s="238" t="s">
        <v>416</v>
      </c>
      <c r="I5" s="238" t="s">
        <v>485</v>
      </c>
      <c r="J5" s="330" t="s">
        <v>486</v>
      </c>
      <c r="K5" s="323" t="s">
        <v>586</v>
      </c>
      <c r="L5" s="340" t="s">
        <v>592</v>
      </c>
      <c r="M5" s="239" t="s">
        <v>546</v>
      </c>
      <c r="N5" s="240" t="s">
        <v>420</v>
      </c>
      <c r="O5" s="733"/>
      <c r="P5" s="239" t="s">
        <v>421</v>
      </c>
      <c r="Q5" s="298" t="s">
        <v>661</v>
      </c>
    </row>
    <row r="6" spans="1:17" s="107" customFormat="1" ht="15.75" customHeight="1">
      <c r="A6" s="352">
        <v>1</v>
      </c>
      <c r="B6" s="728">
        <v>5</v>
      </c>
      <c r="C6" s="732" t="s">
        <v>487</v>
      </c>
      <c r="D6" s="346"/>
      <c r="E6" s="712">
        <f>E7+E11</f>
        <v>11121</v>
      </c>
      <c r="F6" s="713">
        <f>F7+F11</f>
        <v>11121</v>
      </c>
      <c r="G6" s="713">
        <f>G7+G11</f>
        <v>10223</v>
      </c>
      <c r="H6" s="713">
        <f>H7+H11</f>
        <v>10223</v>
      </c>
      <c r="I6" s="713">
        <f aca="true" t="shared" si="0" ref="I6:J14">+E6+G6</f>
        <v>21344</v>
      </c>
      <c r="J6" s="714">
        <f>+F6+H6</f>
        <v>21344</v>
      </c>
      <c r="K6" s="715"/>
      <c r="L6" s="715"/>
      <c r="M6" s="713">
        <f aca="true" t="shared" si="1" ref="M6:M33">+I6-J6</f>
        <v>0</v>
      </c>
      <c r="N6" s="716"/>
      <c r="O6" s="544"/>
      <c r="P6" s="713"/>
      <c r="Q6" s="716">
        <f aca="true" t="shared" si="2" ref="Q6:Q14">+J6+P6</f>
        <v>21344</v>
      </c>
    </row>
    <row r="7" spans="1:17" s="107" customFormat="1" ht="15.75" customHeight="1">
      <c r="A7" s="347">
        <f aca="true" t="shared" si="3" ref="A7:A35">A6+1</f>
        <v>2</v>
      </c>
      <c r="B7" s="729"/>
      <c r="C7" s="627" t="s">
        <v>905</v>
      </c>
      <c r="D7" s="331"/>
      <c r="E7" s="545">
        <f>SUM(E8:E10)</f>
        <v>571</v>
      </c>
      <c r="F7" s="546">
        <f>SUM(F8:F10)</f>
        <v>571</v>
      </c>
      <c r="G7" s="546">
        <f>SUM(G8:G10)</f>
        <v>0</v>
      </c>
      <c r="H7" s="546">
        <f>SUM(H8:H10)</f>
        <v>0</v>
      </c>
      <c r="I7" s="546">
        <f t="shared" si="0"/>
        <v>571</v>
      </c>
      <c r="J7" s="547">
        <f>+F7+H7</f>
        <v>571</v>
      </c>
      <c r="K7" s="548">
        <f>SUM(K8:K10)</f>
        <v>0</v>
      </c>
      <c r="L7" s="548">
        <f>SUM(L8:L10)</f>
        <v>0</v>
      </c>
      <c r="M7" s="546">
        <f aca="true" t="shared" si="4" ref="M7:M13">+I7-J7</f>
        <v>0</v>
      </c>
      <c r="N7" s="549">
        <f>SUM(N8:N10)</f>
        <v>0</v>
      </c>
      <c r="O7" s="544"/>
      <c r="P7" s="546">
        <f>SUM(P8:P10)</f>
        <v>0</v>
      </c>
      <c r="Q7" s="549">
        <f t="shared" si="2"/>
        <v>571</v>
      </c>
    </row>
    <row r="8" spans="1:17" s="107" customFormat="1" ht="15.75" customHeight="1">
      <c r="A8" s="309">
        <f t="shared" si="3"/>
        <v>3</v>
      </c>
      <c r="B8" s="630"/>
      <c r="C8" s="727" t="s">
        <v>906</v>
      </c>
      <c r="D8" s="332"/>
      <c r="E8" s="556"/>
      <c r="F8" s="557"/>
      <c r="G8" s="557"/>
      <c r="H8" s="557"/>
      <c r="I8" s="557">
        <f t="shared" si="0"/>
        <v>0</v>
      </c>
      <c r="J8" s="558">
        <f t="shared" si="0"/>
        <v>0</v>
      </c>
      <c r="K8" s="559"/>
      <c r="L8" s="559"/>
      <c r="M8" s="546">
        <f t="shared" si="4"/>
        <v>0</v>
      </c>
      <c r="N8" s="560"/>
      <c r="O8" s="555"/>
      <c r="P8" s="557"/>
      <c r="Q8" s="560">
        <f t="shared" si="2"/>
        <v>0</v>
      </c>
    </row>
    <row r="9" spans="1:17" s="107" customFormat="1" ht="12.75">
      <c r="A9" s="309">
        <f t="shared" si="3"/>
        <v>4</v>
      </c>
      <c r="B9" s="630"/>
      <c r="C9" s="727" t="s">
        <v>907</v>
      </c>
      <c r="D9" s="332"/>
      <c r="E9" s="556">
        <v>571</v>
      </c>
      <c r="F9" s="557">
        <v>571</v>
      </c>
      <c r="G9" s="557"/>
      <c r="H9" s="557"/>
      <c r="I9" s="557">
        <f t="shared" si="0"/>
        <v>571</v>
      </c>
      <c r="J9" s="558">
        <f t="shared" si="0"/>
        <v>571</v>
      </c>
      <c r="K9" s="559"/>
      <c r="L9" s="559"/>
      <c r="M9" s="546">
        <f t="shared" si="4"/>
        <v>0</v>
      </c>
      <c r="N9" s="560"/>
      <c r="O9" s="555"/>
      <c r="P9" s="557"/>
      <c r="Q9" s="560">
        <f t="shared" si="2"/>
        <v>571</v>
      </c>
    </row>
    <row r="10" spans="1:17" s="107" customFormat="1" ht="15.75" customHeight="1">
      <c r="A10" s="309">
        <f t="shared" si="3"/>
        <v>5</v>
      </c>
      <c r="B10" s="630"/>
      <c r="C10" s="727" t="s">
        <v>946</v>
      </c>
      <c r="D10" s="332"/>
      <c r="E10" s="556"/>
      <c r="F10" s="557"/>
      <c r="G10" s="557"/>
      <c r="H10" s="557"/>
      <c r="I10" s="557">
        <f t="shared" si="0"/>
        <v>0</v>
      </c>
      <c r="J10" s="558">
        <f t="shared" si="0"/>
        <v>0</v>
      </c>
      <c r="K10" s="559"/>
      <c r="L10" s="559"/>
      <c r="M10" s="546">
        <f t="shared" si="4"/>
        <v>0</v>
      </c>
      <c r="N10" s="560"/>
      <c r="O10" s="555"/>
      <c r="P10" s="557"/>
      <c r="Q10" s="560">
        <f t="shared" si="2"/>
        <v>0</v>
      </c>
    </row>
    <row r="11" spans="1:17" s="881" customFormat="1" ht="15.75" customHeight="1">
      <c r="A11" s="872"/>
      <c r="B11" s="873"/>
      <c r="C11" s="874" t="s">
        <v>994</v>
      </c>
      <c r="D11" s="875"/>
      <c r="E11" s="876">
        <f>SUM(E12)</f>
        <v>10550</v>
      </c>
      <c r="F11" s="877">
        <f>SUM(F12)</f>
        <v>10550</v>
      </c>
      <c r="G11" s="877">
        <f>SUM(G12)</f>
        <v>10223</v>
      </c>
      <c r="H11" s="877">
        <f>SUM(H12)</f>
        <v>10223</v>
      </c>
      <c r="I11" s="877">
        <f>SUM(I12:I12)</f>
        <v>20773</v>
      </c>
      <c r="J11" s="878">
        <f>SUM(J12)</f>
        <v>20773</v>
      </c>
      <c r="K11" s="878">
        <f>SUM(K12:K12)</f>
        <v>0</v>
      </c>
      <c r="L11" s="878">
        <f>SUM(L12:L12)</f>
        <v>0</v>
      </c>
      <c r="M11" s="546">
        <f t="shared" si="4"/>
        <v>0</v>
      </c>
      <c r="N11" s="879">
        <f>SUM(N12:N12)</f>
        <v>0</v>
      </c>
      <c r="O11" s="880"/>
      <c r="P11" s="877">
        <f>SUM(P12:P12)</f>
        <v>0</v>
      </c>
      <c r="Q11" s="879">
        <f t="shared" si="2"/>
        <v>20773</v>
      </c>
    </row>
    <row r="12" spans="1:17" s="881" customFormat="1" ht="15.75" customHeight="1">
      <c r="A12" s="872"/>
      <c r="B12" s="873"/>
      <c r="C12" s="882" t="s">
        <v>995</v>
      </c>
      <c r="D12" s="883"/>
      <c r="E12" s="884">
        <v>10550</v>
      </c>
      <c r="F12" s="885">
        <v>10550</v>
      </c>
      <c r="G12" s="885">
        <v>10223</v>
      </c>
      <c r="H12" s="885">
        <v>10223</v>
      </c>
      <c r="I12" s="885">
        <f>+E12+G12</f>
        <v>20773</v>
      </c>
      <c r="J12" s="886">
        <f>+F12+H12</f>
        <v>20773</v>
      </c>
      <c r="K12" s="887"/>
      <c r="L12" s="887"/>
      <c r="M12" s="888">
        <f t="shared" si="4"/>
        <v>0</v>
      </c>
      <c r="N12" s="889"/>
      <c r="O12" s="880"/>
      <c r="P12" s="885"/>
      <c r="Q12" s="889">
        <f t="shared" si="2"/>
        <v>20773</v>
      </c>
    </row>
    <row r="13" spans="1:17" s="107" customFormat="1" ht="15.75" customHeight="1">
      <c r="A13" s="309">
        <f>A10+1</f>
        <v>6</v>
      </c>
      <c r="B13" s="630"/>
      <c r="C13" s="626" t="s">
        <v>489</v>
      </c>
      <c r="D13" s="332"/>
      <c r="E13" s="550"/>
      <c r="F13" s="551"/>
      <c r="G13" s="551"/>
      <c r="H13" s="551"/>
      <c r="I13" s="551">
        <f t="shared" si="0"/>
        <v>0</v>
      </c>
      <c r="J13" s="552">
        <f t="shared" si="0"/>
        <v>0</v>
      </c>
      <c r="K13" s="553"/>
      <c r="L13" s="553"/>
      <c r="M13" s="546">
        <f t="shared" si="4"/>
        <v>0</v>
      </c>
      <c r="N13" s="554"/>
      <c r="O13" s="555"/>
      <c r="P13" s="551"/>
      <c r="Q13" s="554">
        <f t="shared" si="2"/>
        <v>0</v>
      </c>
    </row>
    <row r="14" spans="1:17" s="107" customFormat="1" ht="15.75" customHeight="1">
      <c r="A14" s="706">
        <f>A13+1</f>
        <v>7</v>
      </c>
      <c r="B14" s="631">
        <v>6</v>
      </c>
      <c r="C14" s="736" t="s">
        <v>956</v>
      </c>
      <c r="D14" s="717" t="s">
        <v>472</v>
      </c>
      <c r="E14" s="707"/>
      <c r="F14" s="708"/>
      <c r="G14" s="708"/>
      <c r="H14" s="708"/>
      <c r="I14" s="708">
        <f t="shared" si="0"/>
        <v>0</v>
      </c>
      <c r="J14" s="709">
        <f t="shared" si="0"/>
        <v>0</v>
      </c>
      <c r="K14" s="710"/>
      <c r="L14" s="710"/>
      <c r="M14" s="708">
        <f t="shared" si="1"/>
        <v>0</v>
      </c>
      <c r="N14" s="711"/>
      <c r="O14" s="544"/>
      <c r="P14" s="708"/>
      <c r="Q14" s="711">
        <f t="shared" si="2"/>
        <v>0</v>
      </c>
    </row>
    <row r="15" spans="1:17" s="107" customFormat="1" ht="15.75" customHeight="1">
      <c r="A15" s="347">
        <f t="shared" si="3"/>
        <v>8</v>
      </c>
      <c r="B15" s="729"/>
      <c r="C15" s="627" t="s">
        <v>905</v>
      </c>
      <c r="D15" s="331" t="s">
        <v>472</v>
      </c>
      <c r="E15" s="545"/>
      <c r="F15" s="546"/>
      <c r="G15" s="546"/>
      <c r="H15" s="546"/>
      <c r="I15" s="546">
        <f aca="true" t="shared" si="5" ref="I15:I22">+E15+G15</f>
        <v>0</v>
      </c>
      <c r="J15" s="547">
        <f aca="true" t="shared" si="6" ref="J15:J33">+F15+H15</f>
        <v>0</v>
      </c>
      <c r="K15" s="548"/>
      <c r="L15" s="548"/>
      <c r="M15" s="546">
        <f t="shared" si="1"/>
        <v>0</v>
      </c>
      <c r="N15" s="549"/>
      <c r="O15" s="544"/>
      <c r="P15" s="546"/>
      <c r="Q15" s="549">
        <f aca="true" t="shared" si="7" ref="Q15:Q33">+J15+P15</f>
        <v>0</v>
      </c>
    </row>
    <row r="16" spans="1:17" s="105" customFormat="1" ht="15.75" customHeight="1">
      <c r="A16" s="309">
        <f t="shared" si="3"/>
        <v>9</v>
      </c>
      <c r="B16" s="630"/>
      <c r="C16" s="727" t="s">
        <v>906</v>
      </c>
      <c r="D16" s="842" t="s">
        <v>472</v>
      </c>
      <c r="E16" s="556"/>
      <c r="F16" s="557"/>
      <c r="G16" s="557"/>
      <c r="H16" s="557"/>
      <c r="I16" s="557">
        <f t="shared" si="5"/>
        <v>0</v>
      </c>
      <c r="J16" s="558">
        <f t="shared" si="6"/>
        <v>0</v>
      </c>
      <c r="K16" s="559"/>
      <c r="L16" s="559"/>
      <c r="M16" s="546">
        <f t="shared" si="1"/>
        <v>0</v>
      </c>
      <c r="N16" s="560"/>
      <c r="O16" s="555"/>
      <c r="P16" s="557"/>
      <c r="Q16" s="560">
        <f t="shared" si="7"/>
        <v>0</v>
      </c>
    </row>
    <row r="17" spans="1:17" s="105" customFormat="1" ht="15.75" customHeight="1">
      <c r="A17" s="309">
        <f t="shared" si="3"/>
        <v>10</v>
      </c>
      <c r="B17" s="630"/>
      <c r="C17" s="727" t="s">
        <v>907</v>
      </c>
      <c r="D17" s="842" t="s">
        <v>472</v>
      </c>
      <c r="E17" s="556"/>
      <c r="F17" s="557"/>
      <c r="G17" s="557"/>
      <c r="H17" s="557"/>
      <c r="I17" s="557">
        <f t="shared" si="5"/>
        <v>0</v>
      </c>
      <c r="J17" s="558">
        <f t="shared" si="6"/>
        <v>0</v>
      </c>
      <c r="K17" s="559"/>
      <c r="L17" s="559"/>
      <c r="M17" s="546">
        <f t="shared" si="1"/>
        <v>0</v>
      </c>
      <c r="N17" s="560"/>
      <c r="O17" s="555"/>
      <c r="P17" s="557"/>
      <c r="Q17" s="560">
        <f t="shared" si="7"/>
        <v>0</v>
      </c>
    </row>
    <row r="18" spans="1:17" s="105" customFormat="1" ht="15.75" customHeight="1">
      <c r="A18" s="309">
        <f t="shared" si="3"/>
        <v>11</v>
      </c>
      <c r="B18" s="630"/>
      <c r="C18" s="727" t="s">
        <v>946</v>
      </c>
      <c r="D18" s="842" t="s">
        <v>472</v>
      </c>
      <c r="E18" s="556"/>
      <c r="F18" s="557"/>
      <c r="G18" s="557"/>
      <c r="H18" s="557"/>
      <c r="I18" s="557">
        <f t="shared" si="5"/>
        <v>0</v>
      </c>
      <c r="J18" s="558">
        <f t="shared" si="6"/>
        <v>0</v>
      </c>
      <c r="K18" s="559"/>
      <c r="L18" s="559"/>
      <c r="M18" s="546">
        <f t="shared" si="1"/>
        <v>0</v>
      </c>
      <c r="N18" s="560"/>
      <c r="O18" s="555"/>
      <c r="P18" s="557"/>
      <c r="Q18" s="560">
        <f t="shared" si="7"/>
        <v>0</v>
      </c>
    </row>
    <row r="19" spans="1:17" s="895" customFormat="1" ht="15.75" customHeight="1">
      <c r="A19" s="891"/>
      <c r="B19" s="892"/>
      <c r="C19" s="874" t="s">
        <v>996</v>
      </c>
      <c r="D19" s="893" t="s">
        <v>472</v>
      </c>
      <c r="E19" s="876"/>
      <c r="F19" s="877"/>
      <c r="G19" s="877"/>
      <c r="H19" s="877"/>
      <c r="I19" s="877">
        <f t="shared" si="5"/>
        <v>0</v>
      </c>
      <c r="J19" s="878">
        <f>+F19+H19</f>
        <v>0</v>
      </c>
      <c r="K19" s="894"/>
      <c r="L19" s="894"/>
      <c r="M19" s="546">
        <f t="shared" si="1"/>
        <v>0</v>
      </c>
      <c r="N19" s="879"/>
      <c r="O19" s="880"/>
      <c r="P19" s="877"/>
      <c r="Q19" s="879">
        <f t="shared" si="7"/>
        <v>0</v>
      </c>
    </row>
    <row r="20" spans="1:17" s="895" customFormat="1" ht="15.75" customHeight="1">
      <c r="A20" s="872"/>
      <c r="B20" s="873"/>
      <c r="C20" s="882" t="s">
        <v>997</v>
      </c>
      <c r="D20" s="896" t="s">
        <v>472</v>
      </c>
      <c r="E20" s="884"/>
      <c r="F20" s="885"/>
      <c r="G20" s="885"/>
      <c r="H20" s="885"/>
      <c r="I20" s="885">
        <f t="shared" si="5"/>
        <v>0</v>
      </c>
      <c r="J20" s="886">
        <f>+F20+H20</f>
        <v>0</v>
      </c>
      <c r="K20" s="887"/>
      <c r="L20" s="887"/>
      <c r="M20" s="888">
        <f t="shared" si="1"/>
        <v>0</v>
      </c>
      <c r="N20" s="889"/>
      <c r="O20" s="880"/>
      <c r="P20" s="885"/>
      <c r="Q20" s="890">
        <f t="shared" si="7"/>
        <v>0</v>
      </c>
    </row>
    <row r="21" spans="1:17" s="105" customFormat="1" ht="15.75" customHeight="1">
      <c r="A21" s="309">
        <f>A18+1</f>
        <v>12</v>
      </c>
      <c r="B21" s="630"/>
      <c r="C21" s="626" t="s">
        <v>489</v>
      </c>
      <c r="D21" s="842" t="s">
        <v>472</v>
      </c>
      <c r="E21" s="550"/>
      <c r="F21" s="551"/>
      <c r="G21" s="551"/>
      <c r="H21" s="551"/>
      <c r="I21" s="551">
        <f t="shared" si="5"/>
        <v>0</v>
      </c>
      <c r="J21" s="552">
        <f t="shared" si="6"/>
        <v>0</v>
      </c>
      <c r="K21" s="553"/>
      <c r="L21" s="553"/>
      <c r="M21" s="546">
        <f t="shared" si="1"/>
        <v>0</v>
      </c>
      <c r="N21" s="554"/>
      <c r="O21" s="555"/>
      <c r="P21" s="551"/>
      <c r="Q21" s="554">
        <f t="shared" si="7"/>
        <v>0</v>
      </c>
    </row>
    <row r="22" spans="1:17" s="107" customFormat="1" ht="15.75" customHeight="1">
      <c r="A22" s="308">
        <f t="shared" si="3"/>
        <v>13</v>
      </c>
      <c r="B22" s="631">
        <v>15</v>
      </c>
      <c r="C22" s="624" t="s">
        <v>587</v>
      </c>
      <c r="D22" s="351"/>
      <c r="E22" s="561"/>
      <c r="F22" s="562"/>
      <c r="G22" s="562"/>
      <c r="H22" s="562"/>
      <c r="I22" s="562">
        <f t="shared" si="5"/>
        <v>0</v>
      </c>
      <c r="J22" s="563">
        <f t="shared" si="6"/>
        <v>0</v>
      </c>
      <c r="K22" s="564"/>
      <c r="L22" s="564"/>
      <c r="M22" s="562">
        <f t="shared" si="1"/>
        <v>0</v>
      </c>
      <c r="N22" s="565"/>
      <c r="O22" s="544"/>
      <c r="P22" s="562"/>
      <c r="Q22" s="565">
        <f t="shared" si="7"/>
        <v>0</v>
      </c>
    </row>
    <row r="23" spans="1:17" s="107" customFormat="1" ht="15.75" customHeight="1">
      <c r="A23" s="347">
        <f t="shared" si="3"/>
        <v>14</v>
      </c>
      <c r="B23" s="729"/>
      <c r="C23" s="625" t="s">
        <v>651</v>
      </c>
      <c r="D23" s="350"/>
      <c r="E23" s="545"/>
      <c r="F23" s="546"/>
      <c r="G23" s="546"/>
      <c r="H23" s="546"/>
      <c r="I23" s="546">
        <f aca="true" t="shared" si="8" ref="I23:J25">+E23+G23</f>
        <v>0</v>
      </c>
      <c r="J23" s="547">
        <f t="shared" si="8"/>
        <v>0</v>
      </c>
      <c r="K23" s="548"/>
      <c r="L23" s="548"/>
      <c r="M23" s="546">
        <f>+I23-J23</f>
        <v>0</v>
      </c>
      <c r="N23" s="549"/>
      <c r="O23" s="544"/>
      <c r="P23" s="546"/>
      <c r="Q23" s="549">
        <f>+J23+P23</f>
        <v>0</v>
      </c>
    </row>
    <row r="24" spans="1:17" s="107" customFormat="1" ht="15.75" customHeight="1">
      <c r="A24" s="309">
        <f t="shared" si="3"/>
        <v>15</v>
      </c>
      <c r="B24" s="630"/>
      <c r="C24" s="626" t="s">
        <v>489</v>
      </c>
      <c r="D24" s="332"/>
      <c r="E24" s="556"/>
      <c r="F24" s="557"/>
      <c r="G24" s="557"/>
      <c r="H24" s="557"/>
      <c r="I24" s="557">
        <f t="shared" si="8"/>
        <v>0</v>
      </c>
      <c r="J24" s="558">
        <f t="shared" si="8"/>
        <v>0</v>
      </c>
      <c r="K24" s="559"/>
      <c r="L24" s="559"/>
      <c r="M24" s="557">
        <f>+I24-J24</f>
        <v>0</v>
      </c>
      <c r="N24" s="560"/>
      <c r="O24" s="555"/>
      <c r="P24" s="557"/>
      <c r="Q24" s="560">
        <f>+J24+P24</f>
        <v>0</v>
      </c>
    </row>
    <row r="25" spans="1:17" s="107" customFormat="1" ht="15.75" customHeight="1">
      <c r="A25" s="308">
        <f>A22+1</f>
        <v>14</v>
      </c>
      <c r="B25" s="631">
        <v>16</v>
      </c>
      <c r="C25" s="624" t="s">
        <v>957</v>
      </c>
      <c r="D25" s="351" t="s">
        <v>472</v>
      </c>
      <c r="E25" s="561"/>
      <c r="F25" s="562"/>
      <c r="G25" s="562"/>
      <c r="H25" s="562"/>
      <c r="I25" s="562">
        <f t="shared" si="8"/>
        <v>0</v>
      </c>
      <c r="J25" s="563">
        <f t="shared" si="8"/>
        <v>0</v>
      </c>
      <c r="K25" s="564"/>
      <c r="L25" s="564"/>
      <c r="M25" s="562">
        <f t="shared" si="1"/>
        <v>0</v>
      </c>
      <c r="N25" s="565"/>
      <c r="O25" s="544"/>
      <c r="P25" s="562"/>
      <c r="Q25" s="565">
        <f>+J25+P25</f>
        <v>0</v>
      </c>
    </row>
    <row r="26" spans="1:17" s="107" customFormat="1" ht="15.75" customHeight="1">
      <c r="A26" s="347">
        <f t="shared" si="3"/>
        <v>15</v>
      </c>
      <c r="B26" s="729"/>
      <c r="C26" s="625" t="s">
        <v>651</v>
      </c>
      <c r="D26" s="350" t="s">
        <v>472</v>
      </c>
      <c r="E26" s="545"/>
      <c r="F26" s="546"/>
      <c r="G26" s="546"/>
      <c r="H26" s="546"/>
      <c r="I26" s="546">
        <f>+E26+G26</f>
        <v>0</v>
      </c>
      <c r="J26" s="547">
        <f t="shared" si="6"/>
        <v>0</v>
      </c>
      <c r="K26" s="548"/>
      <c r="L26" s="548"/>
      <c r="M26" s="546">
        <f t="shared" si="1"/>
        <v>0</v>
      </c>
      <c r="N26" s="549"/>
      <c r="O26" s="544"/>
      <c r="P26" s="546"/>
      <c r="Q26" s="549">
        <f t="shared" si="7"/>
        <v>0</v>
      </c>
    </row>
    <row r="27" spans="1:17" s="105" customFormat="1" ht="15.75" customHeight="1">
      <c r="A27" s="309">
        <f t="shared" si="3"/>
        <v>16</v>
      </c>
      <c r="B27" s="630"/>
      <c r="C27" s="626" t="s">
        <v>489</v>
      </c>
      <c r="D27" s="332" t="s">
        <v>472</v>
      </c>
      <c r="E27" s="556"/>
      <c r="F27" s="557"/>
      <c r="G27" s="557"/>
      <c r="H27" s="557"/>
      <c r="I27" s="557">
        <f>+E27+G27</f>
        <v>0</v>
      </c>
      <c r="J27" s="558">
        <f t="shared" si="6"/>
        <v>0</v>
      </c>
      <c r="K27" s="559"/>
      <c r="L27" s="559"/>
      <c r="M27" s="557">
        <f t="shared" si="1"/>
        <v>0</v>
      </c>
      <c r="N27" s="560"/>
      <c r="O27" s="555"/>
      <c r="P27" s="557"/>
      <c r="Q27" s="560">
        <f t="shared" si="7"/>
        <v>0</v>
      </c>
    </row>
    <row r="28" spans="1:17" s="107" customFormat="1" ht="15.75" customHeight="1">
      <c r="A28" s="308">
        <f t="shared" si="3"/>
        <v>17</v>
      </c>
      <c r="B28" s="631">
        <v>22</v>
      </c>
      <c r="C28" s="624" t="s">
        <v>585</v>
      </c>
      <c r="D28" s="351"/>
      <c r="E28" s="561"/>
      <c r="F28" s="562"/>
      <c r="G28" s="562"/>
      <c r="H28" s="562"/>
      <c r="I28" s="562">
        <f>+E28+G28</f>
        <v>0</v>
      </c>
      <c r="J28" s="563">
        <f t="shared" si="6"/>
        <v>0</v>
      </c>
      <c r="K28" s="564"/>
      <c r="L28" s="564"/>
      <c r="M28" s="562">
        <f t="shared" si="1"/>
        <v>0</v>
      </c>
      <c r="N28" s="565"/>
      <c r="O28" s="544"/>
      <c r="P28" s="562"/>
      <c r="Q28" s="565">
        <f t="shared" si="7"/>
        <v>0</v>
      </c>
    </row>
    <row r="29" spans="1:17" s="107" customFormat="1" ht="15.75" customHeight="1">
      <c r="A29" s="347">
        <f t="shared" si="3"/>
        <v>18</v>
      </c>
      <c r="B29" s="729"/>
      <c r="C29" s="625" t="s">
        <v>651</v>
      </c>
      <c r="D29" s="350"/>
      <c r="E29" s="545"/>
      <c r="F29" s="546"/>
      <c r="G29" s="546"/>
      <c r="H29" s="546"/>
      <c r="I29" s="546">
        <f aca="true" t="shared" si="9" ref="I29:J31">+E29+G29</f>
        <v>0</v>
      </c>
      <c r="J29" s="547">
        <f t="shared" si="9"/>
        <v>0</v>
      </c>
      <c r="K29" s="548"/>
      <c r="L29" s="548"/>
      <c r="M29" s="546">
        <f>+I29-J29</f>
        <v>0</v>
      </c>
      <c r="N29" s="549"/>
      <c r="O29" s="544"/>
      <c r="P29" s="546"/>
      <c r="Q29" s="549">
        <f>+J29+P29</f>
        <v>0</v>
      </c>
    </row>
    <row r="30" spans="1:17" s="107" customFormat="1" ht="15.75" customHeight="1">
      <c r="A30" s="309">
        <f t="shared" si="3"/>
        <v>19</v>
      </c>
      <c r="B30" s="630"/>
      <c r="C30" s="626" t="s">
        <v>489</v>
      </c>
      <c r="D30" s="332"/>
      <c r="E30" s="550"/>
      <c r="F30" s="551"/>
      <c r="G30" s="551"/>
      <c r="H30" s="551"/>
      <c r="I30" s="551">
        <f t="shared" si="9"/>
        <v>0</v>
      </c>
      <c r="J30" s="552">
        <f t="shared" si="9"/>
        <v>0</v>
      </c>
      <c r="K30" s="553"/>
      <c r="L30" s="553"/>
      <c r="M30" s="551">
        <f>+I30-J30</f>
        <v>0</v>
      </c>
      <c r="N30" s="554"/>
      <c r="O30" s="555"/>
      <c r="P30" s="551"/>
      <c r="Q30" s="554">
        <f>+J30+P30</f>
        <v>0</v>
      </c>
    </row>
    <row r="31" spans="1:17" s="107" customFormat="1" ht="15.75" customHeight="1">
      <c r="A31" s="308">
        <f>A28+1</f>
        <v>18</v>
      </c>
      <c r="B31" s="631">
        <v>23</v>
      </c>
      <c r="C31" s="624" t="s">
        <v>958</v>
      </c>
      <c r="D31" s="351" t="s">
        <v>472</v>
      </c>
      <c r="E31" s="561"/>
      <c r="F31" s="562"/>
      <c r="G31" s="562"/>
      <c r="H31" s="562"/>
      <c r="I31" s="562">
        <f t="shared" si="9"/>
        <v>0</v>
      </c>
      <c r="J31" s="563">
        <f t="shared" si="9"/>
        <v>0</v>
      </c>
      <c r="K31" s="564"/>
      <c r="L31" s="564"/>
      <c r="M31" s="562">
        <f t="shared" si="1"/>
        <v>0</v>
      </c>
      <c r="N31" s="565"/>
      <c r="O31" s="544"/>
      <c r="P31" s="562"/>
      <c r="Q31" s="565">
        <f>+J31+P31</f>
        <v>0</v>
      </c>
    </row>
    <row r="32" spans="1:17" s="107" customFormat="1" ht="15.75" customHeight="1">
      <c r="A32" s="347">
        <f t="shared" si="3"/>
        <v>19</v>
      </c>
      <c r="B32" s="729"/>
      <c r="C32" s="625" t="s">
        <v>651</v>
      </c>
      <c r="D32" s="350" t="s">
        <v>472</v>
      </c>
      <c r="E32" s="545"/>
      <c r="F32" s="546"/>
      <c r="G32" s="546"/>
      <c r="H32" s="546"/>
      <c r="I32" s="546">
        <f>+E32+G32</f>
        <v>0</v>
      </c>
      <c r="J32" s="547">
        <f t="shared" si="6"/>
        <v>0</v>
      </c>
      <c r="K32" s="548"/>
      <c r="L32" s="548"/>
      <c r="M32" s="546">
        <f t="shared" si="1"/>
        <v>0</v>
      </c>
      <c r="N32" s="549"/>
      <c r="O32" s="544"/>
      <c r="P32" s="546"/>
      <c r="Q32" s="549">
        <f t="shared" si="7"/>
        <v>0</v>
      </c>
    </row>
    <row r="33" spans="1:17" s="105" customFormat="1" ht="15.75" customHeight="1" thickBot="1">
      <c r="A33" s="835">
        <f t="shared" si="3"/>
        <v>20</v>
      </c>
      <c r="B33" s="836"/>
      <c r="C33" s="837" t="s">
        <v>489</v>
      </c>
      <c r="D33" s="838" t="s">
        <v>472</v>
      </c>
      <c r="E33" s="556"/>
      <c r="F33" s="557"/>
      <c r="G33" s="557"/>
      <c r="H33" s="557"/>
      <c r="I33" s="557">
        <f>+E33+G33</f>
        <v>0</v>
      </c>
      <c r="J33" s="558">
        <f t="shared" si="6"/>
        <v>0</v>
      </c>
      <c r="K33" s="559"/>
      <c r="L33" s="559"/>
      <c r="M33" s="557">
        <f t="shared" si="1"/>
        <v>0</v>
      </c>
      <c r="N33" s="560"/>
      <c r="O33" s="555"/>
      <c r="P33" s="557"/>
      <c r="Q33" s="560">
        <f t="shared" si="7"/>
        <v>0</v>
      </c>
    </row>
    <row r="34" spans="1:17" s="105" customFormat="1" ht="15.75" customHeight="1">
      <c r="A34" s="725">
        <f t="shared" si="3"/>
        <v>21</v>
      </c>
      <c r="B34" s="730"/>
      <c r="C34" s="737" t="s">
        <v>959</v>
      </c>
      <c r="D34" s="726"/>
      <c r="E34" s="712">
        <f aca="true" t="shared" si="10" ref="E34:N34">+E6+E22+E28</f>
        <v>11121</v>
      </c>
      <c r="F34" s="713">
        <f t="shared" si="10"/>
        <v>11121</v>
      </c>
      <c r="G34" s="713">
        <f t="shared" si="10"/>
        <v>10223</v>
      </c>
      <c r="H34" s="713">
        <f t="shared" si="10"/>
        <v>10223</v>
      </c>
      <c r="I34" s="713">
        <f t="shared" si="10"/>
        <v>21344</v>
      </c>
      <c r="J34" s="714">
        <f t="shared" si="10"/>
        <v>21344</v>
      </c>
      <c r="K34" s="715">
        <f t="shared" si="10"/>
        <v>0</v>
      </c>
      <c r="L34" s="715">
        <f t="shared" si="10"/>
        <v>0</v>
      </c>
      <c r="M34" s="713">
        <f t="shared" si="10"/>
        <v>0</v>
      </c>
      <c r="N34" s="716">
        <f t="shared" si="10"/>
        <v>0</v>
      </c>
      <c r="O34" s="839"/>
      <c r="P34" s="713">
        <f>+P6+P22+P28</f>
        <v>0</v>
      </c>
      <c r="Q34" s="716">
        <f>+Q6+Q22+Q28</f>
        <v>21344</v>
      </c>
    </row>
    <row r="35" spans="1:17" s="337" customFormat="1" ht="15.75" customHeight="1" thickBot="1">
      <c r="A35" s="718">
        <f t="shared" si="3"/>
        <v>22</v>
      </c>
      <c r="B35" s="731"/>
      <c r="C35" s="840" t="s">
        <v>960</v>
      </c>
      <c r="D35" s="719" t="s">
        <v>472</v>
      </c>
      <c r="E35" s="720">
        <f aca="true" t="shared" si="11" ref="E35:N35">+E14+E25+E31</f>
        <v>0</v>
      </c>
      <c r="F35" s="721">
        <f t="shared" si="11"/>
        <v>0</v>
      </c>
      <c r="G35" s="721">
        <f t="shared" si="11"/>
        <v>0</v>
      </c>
      <c r="H35" s="721">
        <f t="shared" si="11"/>
        <v>0</v>
      </c>
      <c r="I35" s="721">
        <f t="shared" si="11"/>
        <v>0</v>
      </c>
      <c r="J35" s="722">
        <f t="shared" si="11"/>
        <v>0</v>
      </c>
      <c r="K35" s="723">
        <f t="shared" si="11"/>
        <v>0</v>
      </c>
      <c r="L35" s="723">
        <f t="shared" si="11"/>
        <v>0</v>
      </c>
      <c r="M35" s="721">
        <f t="shared" si="11"/>
        <v>0</v>
      </c>
      <c r="N35" s="724">
        <f t="shared" si="11"/>
        <v>0</v>
      </c>
      <c r="O35" s="841"/>
      <c r="P35" s="721">
        <f>+P14+P25+P31</f>
        <v>0</v>
      </c>
      <c r="Q35" s="724">
        <f>+Q14+Q25+Q31</f>
        <v>0</v>
      </c>
    </row>
    <row r="36" spans="1:17" s="337" customFormat="1" ht="15.75" customHeight="1">
      <c r="A36" s="830"/>
      <c r="B36" s="830"/>
      <c r="C36" s="831"/>
      <c r="D36" s="831"/>
      <c r="E36" s="832"/>
      <c r="F36" s="832"/>
      <c r="G36" s="832"/>
      <c r="H36" s="832"/>
      <c r="I36" s="832"/>
      <c r="J36" s="832"/>
      <c r="K36" s="832"/>
      <c r="L36" s="832"/>
      <c r="M36" s="832"/>
      <c r="N36" s="832"/>
      <c r="O36" s="833"/>
      <c r="P36" s="832"/>
      <c r="Q36" s="832"/>
    </row>
    <row r="37" spans="1:17" s="337" customFormat="1" ht="15.75" customHeight="1">
      <c r="A37" s="105" t="s">
        <v>481</v>
      </c>
      <c r="B37" s="105"/>
      <c r="C37" s="834"/>
      <c r="D37" s="102"/>
      <c r="E37" s="102"/>
      <c r="F37" s="102"/>
      <c r="G37" s="102"/>
      <c r="H37" s="102"/>
      <c r="I37" s="102"/>
      <c r="J37" s="102"/>
      <c r="K37" s="102"/>
      <c r="L37" s="102"/>
      <c r="M37" s="102"/>
      <c r="N37" s="102"/>
      <c r="O37" s="102"/>
      <c r="P37" s="102"/>
      <c r="Q37" s="102"/>
    </row>
    <row r="38" spans="1:17" ht="57.75" customHeight="1">
      <c r="A38" s="1050" t="s">
        <v>948</v>
      </c>
      <c r="B38" s="1050"/>
      <c r="C38" s="1055"/>
      <c r="D38" s="1055"/>
      <c r="E38" s="1055"/>
      <c r="F38" s="1055"/>
      <c r="G38" s="1055"/>
      <c r="H38" s="1055"/>
      <c r="I38" s="1055"/>
      <c r="J38" s="1055"/>
      <c r="K38" s="1055"/>
      <c r="L38" s="1055"/>
      <c r="M38" s="1055"/>
      <c r="N38" s="1055"/>
      <c r="O38" s="1055"/>
      <c r="P38" s="1055"/>
      <c r="Q38" s="1055"/>
    </row>
    <row r="39" spans="1:17" ht="15" customHeight="1">
      <c r="A39" s="1050" t="s">
        <v>915</v>
      </c>
      <c r="B39" s="1050"/>
      <c r="C39" s="1055"/>
      <c r="D39" s="1055"/>
      <c r="E39" s="1055"/>
      <c r="F39" s="1055"/>
      <c r="G39" s="1055"/>
      <c r="H39" s="1055"/>
      <c r="I39" s="1055"/>
      <c r="J39" s="1055"/>
      <c r="K39" s="1055"/>
      <c r="L39" s="1055"/>
      <c r="M39" s="1055"/>
      <c r="N39" s="1055"/>
      <c r="O39" s="1055"/>
      <c r="P39" s="1055"/>
      <c r="Q39" s="1055"/>
    </row>
    <row r="40" spans="1:17" ht="15" customHeight="1">
      <c r="A40" s="1050" t="s">
        <v>731</v>
      </c>
      <c r="B40" s="1050"/>
      <c r="C40" s="1055"/>
      <c r="D40" s="1055"/>
      <c r="E40" s="1055"/>
      <c r="F40" s="1055"/>
      <c r="G40" s="1055"/>
      <c r="H40" s="1055"/>
      <c r="I40" s="1055"/>
      <c r="J40" s="1055"/>
      <c r="K40" s="1055"/>
      <c r="L40" s="1055"/>
      <c r="M40" s="1055"/>
      <c r="N40" s="1055"/>
      <c r="O40" s="1055"/>
      <c r="P40" s="1055"/>
      <c r="Q40" s="1055"/>
    </row>
    <row r="41" spans="1:17" ht="15" customHeight="1">
      <c r="A41" s="1050" t="s">
        <v>752</v>
      </c>
      <c r="B41" s="1050"/>
      <c r="C41" s="1055"/>
      <c r="D41" s="1055"/>
      <c r="E41" s="1055"/>
      <c r="F41" s="1055"/>
      <c r="G41" s="1055"/>
      <c r="H41" s="1055"/>
      <c r="I41" s="1055"/>
      <c r="J41" s="1055"/>
      <c r="K41" s="1055"/>
      <c r="L41" s="1055"/>
      <c r="M41" s="1055"/>
      <c r="N41" s="1055"/>
      <c r="O41" s="1055"/>
      <c r="P41" s="1055"/>
      <c r="Q41" s="1055"/>
    </row>
    <row r="42" spans="1:17" ht="15" customHeight="1">
      <c r="A42" s="1050" t="s">
        <v>598</v>
      </c>
      <c r="B42" s="1050"/>
      <c r="C42" s="1055"/>
      <c r="D42" s="1055"/>
      <c r="E42" s="1055"/>
      <c r="F42" s="1055"/>
      <c r="G42" s="1055"/>
      <c r="H42" s="1055"/>
      <c r="I42" s="1055"/>
      <c r="J42" s="1055"/>
      <c r="K42" s="1055"/>
      <c r="L42" s="1055"/>
      <c r="M42" s="1055"/>
      <c r="N42" s="1055"/>
      <c r="O42" s="1055"/>
      <c r="P42" s="1055"/>
      <c r="Q42" s="1055"/>
    </row>
    <row r="43" spans="1:17" ht="15" customHeight="1">
      <c r="A43" s="1050" t="s">
        <v>676</v>
      </c>
      <c r="B43" s="1050"/>
      <c r="C43" s="1055"/>
      <c r="D43" s="1055"/>
      <c r="E43" s="1055"/>
      <c r="F43" s="1055"/>
      <c r="G43" s="1055"/>
      <c r="H43" s="1055"/>
      <c r="I43" s="1055"/>
      <c r="J43" s="1055"/>
      <c r="K43" s="1055"/>
      <c r="L43" s="1055"/>
      <c r="M43" s="1055"/>
      <c r="N43" s="1055"/>
      <c r="O43" s="1055"/>
      <c r="P43" s="1055"/>
      <c r="Q43" s="1055"/>
    </row>
    <row r="44" spans="1:17" ht="15" customHeight="1">
      <c r="A44" s="1050" t="s">
        <v>674</v>
      </c>
      <c r="B44" s="1050"/>
      <c r="C44" s="1055"/>
      <c r="D44" s="1055"/>
      <c r="E44" s="1055"/>
      <c r="F44" s="1055"/>
      <c r="G44" s="1055"/>
      <c r="H44" s="1055"/>
      <c r="I44" s="1055"/>
      <c r="J44" s="1055"/>
      <c r="K44" s="1055"/>
      <c r="L44" s="1055"/>
      <c r="M44" s="1055"/>
      <c r="N44" s="1055"/>
      <c r="O44" s="1055"/>
      <c r="P44" s="1055"/>
      <c r="Q44" s="1055"/>
    </row>
    <row r="45" spans="1:17" ht="15" customHeight="1">
      <c r="A45" s="1084" t="s">
        <v>675</v>
      </c>
      <c r="B45" s="1084"/>
      <c r="C45" s="1085"/>
      <c r="D45" s="1085"/>
      <c r="E45" s="1085"/>
      <c r="F45" s="1085"/>
      <c r="G45" s="1085"/>
      <c r="H45" s="1085"/>
      <c r="I45" s="1085"/>
      <c r="J45" s="1085"/>
      <c r="K45" s="1085"/>
      <c r="L45" s="1085"/>
      <c r="M45" s="1085"/>
      <c r="N45" s="1085"/>
      <c r="O45" s="1085"/>
      <c r="P45" s="1085"/>
      <c r="Q45" s="1085"/>
    </row>
    <row r="46" spans="1:17" ht="28.5" customHeight="1">
      <c r="A46" s="1050" t="s">
        <v>599</v>
      </c>
      <c r="B46" s="1050"/>
      <c r="C46" s="1055"/>
      <c r="D46" s="1055"/>
      <c r="E46" s="1055"/>
      <c r="F46" s="1055"/>
      <c r="G46" s="1055"/>
      <c r="H46" s="1055"/>
      <c r="I46" s="1055"/>
      <c r="J46" s="1055"/>
      <c r="K46" s="1055"/>
      <c r="L46" s="1055"/>
      <c r="M46" s="1055"/>
      <c r="N46" s="1055"/>
      <c r="O46" s="1055"/>
      <c r="P46" s="1055"/>
      <c r="Q46" s="1055"/>
    </row>
    <row r="47" ht="30.75" customHeight="1">
      <c r="D47" s="310"/>
    </row>
    <row r="48" spans="1:2" ht="14.25" customHeight="1">
      <c r="A48" s="105"/>
      <c r="B48" s="105"/>
    </row>
  </sheetData>
  <sheetProtection/>
  <mergeCells count="22">
    <mergeCell ref="P3:P4"/>
    <mergeCell ref="M3:M4"/>
    <mergeCell ref="Q3:Q4"/>
    <mergeCell ref="K3:K4"/>
    <mergeCell ref="D3:D5"/>
    <mergeCell ref="L3:L4"/>
    <mergeCell ref="A3:A5"/>
    <mergeCell ref="C3:C5"/>
    <mergeCell ref="E3:F3"/>
    <mergeCell ref="G3:H3"/>
    <mergeCell ref="I3:J3"/>
    <mergeCell ref="N3:N4"/>
    <mergeCell ref="A38:Q38"/>
    <mergeCell ref="B3:B5"/>
    <mergeCell ref="A44:Q44"/>
    <mergeCell ref="A45:Q45"/>
    <mergeCell ref="A46:Q46"/>
    <mergeCell ref="A39:Q39"/>
    <mergeCell ref="A40:Q40"/>
    <mergeCell ref="A41:Q41"/>
    <mergeCell ref="A42:Q42"/>
    <mergeCell ref="A43:Q4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Fraňková Hana</cp:lastModifiedBy>
  <cp:lastPrinted>2021-02-16T06:42:30Z</cp:lastPrinted>
  <dcterms:created xsi:type="dcterms:W3CDTF">2010-10-08T09:48:15Z</dcterms:created>
  <dcterms:modified xsi:type="dcterms:W3CDTF">2023-06-30T11:17:26Z</dcterms:modified>
  <cp:category/>
  <cp:version/>
  <cp:contentType/>
  <cp:contentStatus/>
</cp:coreProperties>
</file>