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0" windowWidth="20490" windowHeight="7485"/>
  </bookViews>
  <sheets>
    <sheet name="Kalkulace" sheetId="7" r:id="rId1"/>
    <sheet name="CENA VB" sheetId="8" r:id="rId2"/>
  </sheets>
  <calcPr calcId="145621"/>
</workbook>
</file>

<file path=xl/calcChain.xml><?xml version="1.0" encoding="utf-8"?>
<calcChain xmlns="http://schemas.openxmlformats.org/spreadsheetml/2006/main">
  <c r="E8" i="7" l="1"/>
  <c r="E29" i="7" s="1"/>
  <c r="D4" i="8" l="1"/>
  <c r="B4" i="8"/>
  <c r="C7" i="7" s="1"/>
  <c r="C4" i="7"/>
  <c r="E4" i="7"/>
  <c r="C6" i="7"/>
  <c r="C5" i="7"/>
  <c r="B7" i="8"/>
  <c r="D7" i="8" s="1"/>
  <c r="B6" i="8"/>
  <c r="D6" i="8" s="1"/>
  <c r="B5" i="8"/>
  <c r="D5" i="8" s="1"/>
  <c r="D24" i="7" l="1"/>
  <c r="E30" i="7" s="1"/>
  <c r="E7" i="7" l="1"/>
  <c r="E6" i="7"/>
  <c r="E5" i="7"/>
  <c r="E32" i="7" l="1"/>
  <c r="E31" i="7"/>
  <c r="E33" i="7" l="1"/>
  <c r="E34" i="7" s="1"/>
</calcChain>
</file>

<file path=xl/sharedStrings.xml><?xml version="1.0" encoding="utf-8"?>
<sst xmlns="http://schemas.openxmlformats.org/spreadsheetml/2006/main" count="49" uniqueCount="47">
  <si>
    <t>Ostatní přímé náklady</t>
  </si>
  <si>
    <t>Profesor</t>
  </si>
  <si>
    <t>Docent</t>
  </si>
  <si>
    <t>Odborný asistent</t>
  </si>
  <si>
    <t>Asistent</t>
  </si>
  <si>
    <t>Pozice</t>
  </si>
  <si>
    <t>CZK / hod.</t>
  </si>
  <si>
    <t>CZK</t>
  </si>
  <si>
    <t>OSTATNÍ PŘÍMÉ NÁKLADY</t>
  </si>
  <si>
    <t xml:space="preserve">    10 AI1 - DDHM</t>
  </si>
  <si>
    <t xml:space="preserve">    10 AI1 - Materiál</t>
  </si>
  <si>
    <t xml:space="preserve">    10 AI1 - Pohonné hmoty</t>
  </si>
  <si>
    <t xml:space="preserve">    10 AII6 - Cestovné</t>
  </si>
  <si>
    <t xml:space="preserve">    10 AII7 - Náklady na reprezentaci</t>
  </si>
  <si>
    <t xml:space="preserve">    10 AII8 - IT služby včetně SW</t>
  </si>
  <si>
    <t xml:space="preserve">    10 AII8 - Konzultační služby</t>
  </si>
  <si>
    <t xml:space="preserve">    10 AII8 - Ostatní služby</t>
  </si>
  <si>
    <t xml:space="preserve">    10 AII8 - Projektové práce</t>
  </si>
  <si>
    <t xml:space="preserve">    10 AV - Patenty prům. a užit. vzory</t>
  </si>
  <si>
    <t xml:space="preserve">    10 AV - Ostatní náklady</t>
  </si>
  <si>
    <t xml:space="preserve">    10 AX - Vnitro náklady</t>
  </si>
  <si>
    <t>Druh nákladu</t>
  </si>
  <si>
    <t>CELKEM OSTATNÍ PŔÍMÉ NÁKLADY</t>
  </si>
  <si>
    <t>CELKOVÝ PŘEHLED</t>
  </si>
  <si>
    <t>Odbytová režie</t>
  </si>
  <si>
    <t>CENA CELKEM bez DPH</t>
  </si>
  <si>
    <t>VÝNOSY KATEDRY CELKEM</t>
  </si>
  <si>
    <t>Stanovení cenotvorby výkonů - Hospodářská činnost</t>
  </si>
  <si>
    <t>počet bodů</t>
  </si>
  <si>
    <t>%</t>
  </si>
  <si>
    <t>Příspěvek na úhradu správní režie a marže</t>
  </si>
  <si>
    <t>CENA VB</t>
  </si>
  <si>
    <t>Výpočet ceny VB</t>
  </si>
  <si>
    <t>Průměrný roční VF</t>
  </si>
  <si>
    <t>pozice</t>
  </si>
  <si>
    <t>tarif</t>
  </si>
  <si>
    <t>AP A</t>
  </si>
  <si>
    <t>AP OA</t>
  </si>
  <si>
    <t>AP doc</t>
  </si>
  <si>
    <t>AP prof</t>
  </si>
  <si>
    <t>režie</t>
  </si>
  <si>
    <t>Osobní náklady  = Výnosy katedry</t>
  </si>
  <si>
    <t>Příloha č. 2</t>
  </si>
  <si>
    <t>Mzdy THP</t>
  </si>
  <si>
    <t>CENA CELKEM s DPH</t>
  </si>
  <si>
    <t>SM4/2016-1</t>
  </si>
  <si>
    <t>SM4/2016-2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</si>
</sst>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Protection="1"/>
    <xf numFmtId="0" fontId="3" fillId="0" borderId="0" xfId="0" applyFont="1" applyBorder="1" applyAlignment="1" applyProtection="1">
      <alignment horizontal="left" vertical="center"/>
    </xf>
    <xf numFmtId="0" fontId="2" fillId="0" borderId="0" xfId="0" applyFont="1" applyProtection="1"/>
    <xf numFmtId="0" fontId="2" fillId="0" borderId="0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0" fillId="0" borderId="0" xfId="0" applyAlignment="1" applyProtection="1">
      <alignment horizontal="right"/>
    </xf>
    <xf numFmtId="0" fontId="1" fillId="0" borderId="0" xfId="0" applyFont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/>
    </xf>
    <xf numFmtId="4" fontId="2" fillId="0" borderId="1" xfId="0" applyNumberFormat="1" applyFont="1" applyBorder="1" applyAlignment="1" applyProtection="1">
      <alignment horizontal="right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3" fillId="2" borderId="1" xfId="0" applyNumberFormat="1" applyFont="1" applyFill="1" applyBorder="1" applyAlignment="1" applyProtection="1">
      <alignment horizontal="right" vertical="center"/>
    </xf>
    <xf numFmtId="9" fontId="2" fillId="3" borderId="1" xfId="2" applyFont="1" applyFill="1" applyBorder="1" applyAlignment="1" applyProtection="1">
      <alignment horizontal="center" vertical="center"/>
    </xf>
    <xf numFmtId="164" fontId="0" fillId="0" borderId="1" xfId="0" applyNumberFormat="1" applyBorder="1"/>
    <xf numFmtId="1" fontId="5" fillId="3" borderId="1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Protection="1"/>
    <xf numFmtId="0" fontId="2" fillId="4" borderId="1" xfId="0" applyFont="1" applyFill="1" applyBorder="1" applyAlignment="1" applyProtection="1">
      <alignment horizontal="center" vertical="center"/>
      <protection locked="0"/>
    </xf>
    <xf numFmtId="9" fontId="2" fillId="9" borderId="1" xfId="2" applyFont="1" applyFill="1" applyBorder="1" applyAlignment="1" applyProtection="1">
      <alignment horizontal="center" vertical="center"/>
      <protection locked="0"/>
    </xf>
    <xf numFmtId="10" fontId="0" fillId="0" borderId="1" xfId="2" applyNumberFormat="1" applyFont="1" applyBorder="1" applyProtection="1">
      <protection hidden="1"/>
    </xf>
    <xf numFmtId="0" fontId="7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0" fontId="0" fillId="5" borderId="1" xfId="0" applyFill="1" applyBorder="1" applyProtection="1">
      <protection hidden="1"/>
    </xf>
    <xf numFmtId="0" fontId="0" fillId="5" borderId="1" xfId="0" applyFill="1" applyBorder="1" applyAlignment="1" applyProtection="1">
      <alignment horizontal="center"/>
      <protection hidden="1"/>
    </xf>
    <xf numFmtId="0" fontId="7" fillId="5" borderId="1" xfId="0" applyFont="1" applyFill="1" applyBorder="1" applyAlignment="1" applyProtection="1">
      <alignment horizontal="center"/>
      <protection hidden="1"/>
    </xf>
    <xf numFmtId="44" fontId="7" fillId="4" borderId="1" xfId="1" applyNumberFormat="1" applyFont="1" applyFill="1" applyBorder="1" applyAlignment="1" applyProtection="1">
      <alignment horizontal="left"/>
      <protection hidden="1"/>
    </xf>
    <xf numFmtId="0" fontId="7" fillId="0" borderId="0" xfId="0" applyFont="1"/>
    <xf numFmtId="0" fontId="3" fillId="0" borderId="5" xfId="0" applyFont="1" applyBorder="1" applyAlignment="1" applyProtection="1">
      <alignment vertical="center"/>
    </xf>
    <xf numFmtId="0" fontId="4" fillId="7" borderId="1" xfId="0" applyFont="1" applyFill="1" applyBorder="1" applyAlignment="1" applyProtection="1">
      <alignment horizontal="center" vertical="center"/>
    </xf>
    <xf numFmtId="4" fontId="2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1" fontId="5" fillId="3" borderId="1" xfId="0" applyNumberFormat="1" applyFont="1" applyFill="1" applyBorder="1" applyAlignment="1" applyProtection="1">
      <alignment horizontal="center" vertical="center"/>
    </xf>
    <xf numFmtId="9" fontId="2" fillId="0" borderId="1" xfId="2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0" fontId="4" fillId="7" borderId="2" xfId="0" applyFont="1" applyFill="1" applyBorder="1" applyAlignment="1" applyProtection="1">
      <alignment horizontal="left" vertical="center"/>
    </xf>
    <xf numFmtId="0" fontId="4" fillId="7" borderId="3" xfId="0" applyFont="1" applyFill="1" applyBorder="1" applyAlignment="1" applyProtection="1">
      <alignment horizontal="left" vertical="center"/>
    </xf>
    <xf numFmtId="0" fontId="4" fillId="7" borderId="4" xfId="0" applyFont="1" applyFill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3" fillId="5" borderId="2" xfId="0" applyFont="1" applyFill="1" applyBorder="1" applyAlignment="1" applyProtection="1">
      <alignment horizontal="center" vertical="center"/>
    </xf>
    <xf numFmtId="0" fontId="3" fillId="5" borderId="3" xfId="0" applyFont="1" applyFill="1" applyBorder="1" applyAlignment="1" applyProtection="1">
      <alignment horizontal="center" vertical="center"/>
    </xf>
    <xf numFmtId="0" fontId="3" fillId="5" borderId="4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4" fontId="2" fillId="8" borderId="2" xfId="0" applyNumberFormat="1" applyFont="1" applyFill="1" applyBorder="1" applyAlignment="1" applyProtection="1">
      <alignment horizontal="center" vertical="center"/>
      <protection locked="0"/>
    </xf>
    <xf numFmtId="4" fontId="2" fillId="8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6" borderId="2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horizontal="center" vertical="center"/>
    </xf>
    <xf numFmtId="0" fontId="3" fillId="6" borderId="4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/>
    </xf>
    <xf numFmtId="4" fontId="2" fillId="2" borderId="2" xfId="0" applyNumberFormat="1" applyFont="1" applyFill="1" applyBorder="1" applyAlignment="1" applyProtection="1">
      <alignment horizontal="center" vertical="center"/>
    </xf>
    <xf numFmtId="4" fontId="2" fillId="2" borderId="4" xfId="0" applyNumberFormat="1" applyFont="1" applyFill="1" applyBorder="1" applyAlignment="1" applyProtection="1">
      <alignment horizontal="center" vertical="center"/>
    </xf>
  </cellXfs>
  <cellStyles count="3">
    <cellStyle name="Měna" xfId="1" builtinId="4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49"/>
  <sheetViews>
    <sheetView tabSelected="1" zoomScaleNormal="100" workbookViewId="0">
      <selection activeCell="K19" sqref="K19"/>
    </sheetView>
  </sheetViews>
  <sheetFormatPr defaultRowHeight="15" x14ac:dyDescent="0.25"/>
  <cols>
    <col min="1" max="1" width="9.140625" style="1"/>
    <col min="2" max="2" width="25.7109375" style="1" customWidth="1"/>
    <col min="3" max="3" width="8.42578125" style="1" customWidth="1"/>
    <col min="4" max="4" width="6.140625" style="1" customWidth="1"/>
    <col min="5" max="5" width="9.140625" style="1"/>
    <col min="6" max="6" width="7" style="1" customWidth="1"/>
    <col min="7" max="8" width="9.140625" style="1"/>
    <col min="9" max="9" width="12.7109375" style="1" customWidth="1"/>
    <col min="10" max="11" width="7.85546875" style="1" customWidth="1"/>
    <col min="12" max="12" width="2.85546875" style="1" customWidth="1"/>
    <col min="13" max="16384" width="9.140625" style="1"/>
  </cols>
  <sheetData>
    <row r="1" spans="1:13" ht="18.75" x14ac:dyDescent="0.25">
      <c r="A1" s="36" t="s">
        <v>27</v>
      </c>
      <c r="B1" s="36"/>
      <c r="C1" s="36"/>
      <c r="D1" s="36"/>
      <c r="E1" s="36"/>
      <c r="F1" s="8"/>
      <c r="G1" s="8"/>
      <c r="H1" s="8"/>
      <c r="I1" s="8"/>
      <c r="J1" s="8"/>
      <c r="K1" s="8"/>
      <c r="L1" s="8"/>
      <c r="M1" s="8"/>
    </row>
    <row r="2" spans="1:13" x14ac:dyDescent="0.25">
      <c r="A2" s="46" t="s">
        <v>41</v>
      </c>
      <c r="B2" s="47"/>
      <c r="C2" s="47"/>
      <c r="D2" s="47"/>
      <c r="E2" s="48"/>
      <c r="F2" s="2"/>
    </row>
    <row r="3" spans="1:13" ht="24" x14ac:dyDescent="0.25">
      <c r="A3" s="49" t="s">
        <v>5</v>
      </c>
      <c r="B3" s="50"/>
      <c r="C3" s="33" t="s">
        <v>6</v>
      </c>
      <c r="D3" s="32" t="s">
        <v>28</v>
      </c>
      <c r="E3" s="31" t="s">
        <v>7</v>
      </c>
      <c r="F3" s="4"/>
    </row>
    <row r="4" spans="1:13" x14ac:dyDescent="0.25">
      <c r="A4" s="45" t="s">
        <v>1</v>
      </c>
      <c r="B4" s="45"/>
      <c r="C4" s="34">
        <f>'CENA VB'!D7</f>
        <v>749</v>
      </c>
      <c r="D4" s="17"/>
      <c r="E4" s="30">
        <f>D4*C4</f>
        <v>0</v>
      </c>
      <c r="F4" s="4"/>
    </row>
    <row r="5" spans="1:13" x14ac:dyDescent="0.25">
      <c r="A5" s="45" t="s">
        <v>2</v>
      </c>
      <c r="B5" s="45"/>
      <c r="C5" s="34">
        <f>'CENA VB'!D6</f>
        <v>504</v>
      </c>
      <c r="D5" s="17"/>
      <c r="E5" s="30">
        <f t="shared" ref="E5:E7" si="0">D5*C5</f>
        <v>0</v>
      </c>
      <c r="F5" s="4"/>
    </row>
    <row r="6" spans="1:13" x14ac:dyDescent="0.25">
      <c r="A6" s="45" t="s">
        <v>3</v>
      </c>
      <c r="B6" s="45"/>
      <c r="C6" s="34">
        <f>'CENA VB'!D5</f>
        <v>296</v>
      </c>
      <c r="D6" s="17"/>
      <c r="E6" s="30">
        <f t="shared" si="0"/>
        <v>0</v>
      </c>
      <c r="F6" s="4"/>
    </row>
    <row r="7" spans="1:13" x14ac:dyDescent="0.25">
      <c r="A7" s="45" t="s">
        <v>4</v>
      </c>
      <c r="B7" s="45"/>
      <c r="C7" s="34">
        <f>'CENA VB'!D4</f>
        <v>263</v>
      </c>
      <c r="D7" s="17"/>
      <c r="E7" s="30">
        <f t="shared" si="0"/>
        <v>0</v>
      </c>
      <c r="F7" s="4"/>
    </row>
    <row r="8" spans="1:13" x14ac:dyDescent="0.25">
      <c r="A8" s="45" t="s">
        <v>43</v>
      </c>
      <c r="B8" s="45"/>
      <c r="C8" s="15"/>
      <c r="D8" s="17"/>
      <c r="E8" s="30">
        <f>C8*D8</f>
        <v>0</v>
      </c>
      <c r="F8" s="4"/>
    </row>
    <row r="9" spans="1:13" ht="15" customHeight="1" x14ac:dyDescent="0.25">
      <c r="A9" s="28"/>
      <c r="B9" s="28"/>
    </row>
    <row r="10" spans="1:13" x14ac:dyDescent="0.25">
      <c r="A10" s="56" t="s">
        <v>8</v>
      </c>
      <c r="B10" s="57"/>
      <c r="C10" s="57"/>
      <c r="D10" s="57"/>
      <c r="E10" s="58"/>
      <c r="F10" s="4"/>
    </row>
    <row r="11" spans="1:13" x14ac:dyDescent="0.25">
      <c r="A11" s="53" t="s">
        <v>21</v>
      </c>
      <c r="B11" s="54"/>
      <c r="C11" s="55"/>
      <c r="D11" s="53" t="s">
        <v>7</v>
      </c>
      <c r="E11" s="55"/>
      <c r="F11" s="4"/>
    </row>
    <row r="12" spans="1:13" x14ac:dyDescent="0.25">
      <c r="A12" s="42" t="s">
        <v>9</v>
      </c>
      <c r="B12" s="43"/>
      <c r="C12" s="44"/>
      <c r="D12" s="51"/>
      <c r="E12" s="52"/>
      <c r="F12" s="3"/>
    </row>
    <row r="13" spans="1:13" x14ac:dyDescent="0.25">
      <c r="A13" s="42" t="s">
        <v>10</v>
      </c>
      <c r="B13" s="43"/>
      <c r="C13" s="44"/>
      <c r="D13" s="51"/>
      <c r="E13" s="52"/>
      <c r="F13" s="3"/>
    </row>
    <row r="14" spans="1:13" x14ac:dyDescent="0.25">
      <c r="A14" s="42" t="s">
        <v>11</v>
      </c>
      <c r="B14" s="43"/>
      <c r="C14" s="44"/>
      <c r="D14" s="51"/>
      <c r="E14" s="52"/>
      <c r="F14" s="3"/>
    </row>
    <row r="15" spans="1:13" x14ac:dyDescent="0.25">
      <c r="A15" s="42" t="s">
        <v>12</v>
      </c>
      <c r="B15" s="43"/>
      <c r="C15" s="44"/>
      <c r="D15" s="51"/>
      <c r="E15" s="52"/>
      <c r="F15" s="3"/>
      <c r="L15" s="3"/>
    </row>
    <row r="16" spans="1:13" x14ac:dyDescent="0.25">
      <c r="A16" s="42" t="s">
        <v>13</v>
      </c>
      <c r="B16" s="43"/>
      <c r="C16" s="44"/>
      <c r="D16" s="51"/>
      <c r="E16" s="52"/>
      <c r="F16" s="3"/>
      <c r="L16" s="3"/>
    </row>
    <row r="17" spans="1:13" x14ac:dyDescent="0.25">
      <c r="A17" s="42" t="s">
        <v>14</v>
      </c>
      <c r="B17" s="43"/>
      <c r="C17" s="44"/>
      <c r="D17" s="51"/>
      <c r="E17" s="52"/>
      <c r="F17" s="3"/>
    </row>
    <row r="18" spans="1:13" x14ac:dyDescent="0.25">
      <c r="A18" s="42" t="s">
        <v>15</v>
      </c>
      <c r="B18" s="43"/>
      <c r="C18" s="44"/>
      <c r="D18" s="51"/>
      <c r="E18" s="52"/>
      <c r="F18" s="3"/>
      <c r="L18" s="3"/>
    </row>
    <row r="19" spans="1:13" x14ac:dyDescent="0.25">
      <c r="A19" s="42" t="s">
        <v>16</v>
      </c>
      <c r="B19" s="43"/>
      <c r="C19" s="44"/>
      <c r="D19" s="51"/>
      <c r="E19" s="52"/>
      <c r="F19" s="3"/>
      <c r="G19" s="3"/>
      <c r="H19" s="3"/>
      <c r="I19" s="3"/>
      <c r="J19" s="3"/>
      <c r="K19" s="3"/>
      <c r="L19" s="3"/>
      <c r="M19" s="3"/>
    </row>
    <row r="20" spans="1:13" x14ac:dyDescent="0.25">
      <c r="A20" s="42" t="s">
        <v>17</v>
      </c>
      <c r="B20" s="43"/>
      <c r="C20" s="44"/>
      <c r="D20" s="51"/>
      <c r="E20" s="52"/>
      <c r="F20" s="3"/>
      <c r="G20" s="3"/>
      <c r="H20" s="3"/>
      <c r="I20" s="3"/>
      <c r="J20" s="3"/>
      <c r="K20" s="3"/>
      <c r="L20" s="3"/>
      <c r="M20" s="3"/>
    </row>
    <row r="21" spans="1:13" x14ac:dyDescent="0.25">
      <c r="A21" s="42" t="s">
        <v>18</v>
      </c>
      <c r="B21" s="43"/>
      <c r="C21" s="44"/>
      <c r="D21" s="51"/>
      <c r="E21" s="52"/>
      <c r="F21" s="3"/>
      <c r="M21" s="3"/>
    </row>
    <row r="22" spans="1:13" x14ac:dyDescent="0.25">
      <c r="A22" s="42" t="s">
        <v>19</v>
      </c>
      <c r="B22" s="43"/>
      <c r="C22" s="44"/>
      <c r="D22" s="51"/>
      <c r="E22" s="52"/>
    </row>
    <row r="23" spans="1:13" x14ac:dyDescent="0.25">
      <c r="A23" s="42" t="s">
        <v>20</v>
      </c>
      <c r="B23" s="43"/>
      <c r="C23" s="44"/>
      <c r="D23" s="51"/>
      <c r="E23" s="52"/>
    </row>
    <row r="24" spans="1:13" x14ac:dyDescent="0.25">
      <c r="A24" s="59" t="s">
        <v>22</v>
      </c>
      <c r="B24" s="60"/>
      <c r="C24" s="61"/>
      <c r="D24" s="62">
        <f>SUM(D12:E23)</f>
        <v>0</v>
      </c>
      <c r="E24" s="63"/>
    </row>
    <row r="25" spans="1:13" ht="15" hidden="1" customHeight="1" x14ac:dyDescent="0.25">
      <c r="A25" s="5"/>
      <c r="B25" s="6"/>
    </row>
    <row r="26" spans="1:13" ht="15" hidden="1" customHeight="1" x14ac:dyDescent="0.25">
      <c r="A26" s="5"/>
      <c r="B26" s="6"/>
    </row>
    <row r="27" spans="1:13" ht="15" customHeight="1" x14ac:dyDescent="0.25">
      <c r="A27" s="5"/>
      <c r="B27" s="5"/>
    </row>
    <row r="28" spans="1:13" x14ac:dyDescent="0.25">
      <c r="A28" s="39" t="s">
        <v>23</v>
      </c>
      <c r="B28" s="40"/>
      <c r="C28" s="41"/>
      <c r="D28" s="29" t="s">
        <v>29</v>
      </c>
      <c r="E28" s="29" t="s">
        <v>7</v>
      </c>
    </row>
    <row r="29" spans="1:13" x14ac:dyDescent="0.25">
      <c r="A29" s="42" t="s">
        <v>26</v>
      </c>
      <c r="B29" s="43"/>
      <c r="C29" s="44"/>
      <c r="D29" s="13"/>
      <c r="E29" s="10">
        <f>SUM(E4:E8)</f>
        <v>0</v>
      </c>
    </row>
    <row r="30" spans="1:13" x14ac:dyDescent="0.25">
      <c r="A30" s="37" t="s">
        <v>0</v>
      </c>
      <c r="B30" s="37"/>
      <c r="C30" s="37"/>
      <c r="D30" s="13"/>
      <c r="E30" s="10">
        <f>D24</f>
        <v>0</v>
      </c>
    </row>
    <row r="31" spans="1:13" x14ac:dyDescent="0.25">
      <c r="A31" s="37" t="s">
        <v>24</v>
      </c>
      <c r="B31" s="37"/>
      <c r="C31" s="37"/>
      <c r="D31" s="18"/>
      <c r="E31" s="10">
        <f>ROUND(E29*D31,0)</f>
        <v>0</v>
      </c>
    </row>
    <row r="32" spans="1:13" x14ac:dyDescent="0.25">
      <c r="A32" s="37" t="s">
        <v>30</v>
      </c>
      <c r="B32" s="37"/>
      <c r="C32" s="37"/>
      <c r="D32" s="35">
        <v>0.1</v>
      </c>
      <c r="E32" s="10">
        <f>ROUND(E29*D32,0)</f>
        <v>0</v>
      </c>
    </row>
    <row r="33" spans="1:7" x14ac:dyDescent="0.25">
      <c r="A33" s="37" t="s">
        <v>25</v>
      </c>
      <c r="B33" s="37"/>
      <c r="C33" s="37"/>
      <c r="D33" s="13"/>
      <c r="E33" s="11">
        <f>SUM(E29:E32)</f>
        <v>0</v>
      </c>
    </row>
    <row r="34" spans="1:7" s="16" customFormat="1" x14ac:dyDescent="0.25">
      <c r="A34" s="38" t="s">
        <v>44</v>
      </c>
      <c r="B34" s="38"/>
      <c r="C34" s="38"/>
      <c r="D34" s="9"/>
      <c r="E34" s="12">
        <f>ROUND((E33*1.21),0)</f>
        <v>0</v>
      </c>
    </row>
    <row r="42" spans="1:7" x14ac:dyDescent="0.25">
      <c r="G42" s="7" t="s">
        <v>45</v>
      </c>
    </row>
    <row r="49" spans="8:9" x14ac:dyDescent="0.25">
      <c r="H49" s="7"/>
      <c r="I49" s="7"/>
    </row>
  </sheetData>
  <sheetProtection password="8427" sheet="1" objects="1" scenarios="1"/>
  <protectedRanges>
    <protectedRange sqref="C8" name="Oblast1"/>
  </protectedRanges>
  <mergeCells count="44">
    <mergeCell ref="A8:B8"/>
    <mergeCell ref="A30:C30"/>
    <mergeCell ref="A10:E10"/>
    <mergeCell ref="A22:C22"/>
    <mergeCell ref="D22:E22"/>
    <mergeCell ref="A23:C23"/>
    <mergeCell ref="D23:E23"/>
    <mergeCell ref="A24:C24"/>
    <mergeCell ref="D24:E24"/>
    <mergeCell ref="A14:C14"/>
    <mergeCell ref="D14:E14"/>
    <mergeCell ref="A15:C15"/>
    <mergeCell ref="D15:E15"/>
    <mergeCell ref="A16:C16"/>
    <mergeCell ref="D16:E16"/>
    <mergeCell ref="A12:C12"/>
    <mergeCell ref="A21:C21"/>
    <mergeCell ref="D21:E21"/>
    <mergeCell ref="D11:E11"/>
    <mergeCell ref="A17:C17"/>
    <mergeCell ref="D17:E17"/>
    <mergeCell ref="A18:C18"/>
    <mergeCell ref="D18:E18"/>
    <mergeCell ref="D12:E12"/>
    <mergeCell ref="A19:C19"/>
    <mergeCell ref="D19:E19"/>
    <mergeCell ref="A20:C20"/>
    <mergeCell ref="D20:E20"/>
    <mergeCell ref="A1:E1"/>
    <mergeCell ref="A32:C32"/>
    <mergeCell ref="A33:C33"/>
    <mergeCell ref="A34:C34"/>
    <mergeCell ref="A28:C28"/>
    <mergeCell ref="A29:C29"/>
    <mergeCell ref="A31:C31"/>
    <mergeCell ref="A4:B4"/>
    <mergeCell ref="A5:B5"/>
    <mergeCell ref="A6:B6"/>
    <mergeCell ref="A7:B7"/>
    <mergeCell ref="A2:E2"/>
    <mergeCell ref="A3:B3"/>
    <mergeCell ref="A13:C13"/>
    <mergeCell ref="D13:E13"/>
    <mergeCell ref="A11:C11"/>
  </mergeCells>
  <pageMargins left="0.39370078740157483" right="0.39370078740157483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I10" sqref="I10"/>
    </sheetView>
  </sheetViews>
  <sheetFormatPr defaultRowHeight="15" x14ac:dyDescent="0.25"/>
  <cols>
    <col min="1" max="1" width="17.42578125" bestFit="1" customWidth="1"/>
    <col min="2" max="2" width="13.85546875" customWidth="1"/>
    <col min="3" max="3" width="9.140625" customWidth="1"/>
    <col min="4" max="4" width="12.140625" customWidth="1"/>
  </cols>
  <sheetData>
    <row r="1" spans="1:6" x14ac:dyDescent="0.25">
      <c r="A1" s="20" t="s">
        <v>32</v>
      </c>
      <c r="B1" s="21"/>
      <c r="C1" s="21"/>
      <c r="D1" s="21"/>
      <c r="F1" s="27" t="s">
        <v>42</v>
      </c>
    </row>
    <row r="2" spans="1:6" x14ac:dyDescent="0.25">
      <c r="A2" s="21" t="s">
        <v>33</v>
      </c>
      <c r="B2" s="21"/>
      <c r="C2" s="21">
        <v>1510</v>
      </c>
      <c r="D2" s="21"/>
    </row>
    <row r="3" spans="1:6" x14ac:dyDescent="0.25">
      <c r="A3" s="23" t="s">
        <v>34</v>
      </c>
      <c r="B3" s="24" t="s">
        <v>35</v>
      </c>
      <c r="C3" s="24" t="s">
        <v>40</v>
      </c>
      <c r="D3" s="25" t="s">
        <v>31</v>
      </c>
    </row>
    <row r="4" spans="1:6" x14ac:dyDescent="0.25">
      <c r="A4" s="22" t="s">
        <v>36</v>
      </c>
      <c r="B4" s="14">
        <f>15300</f>
        <v>15300</v>
      </c>
      <c r="C4" s="19">
        <v>6.7691432244544103E-2</v>
      </c>
      <c r="D4" s="26">
        <f>ROUND(((B4*1.5*1.35*12)/C$2)*(1+C4),0)</f>
        <v>263</v>
      </c>
    </row>
    <row r="5" spans="1:6" x14ac:dyDescent="0.25">
      <c r="A5" s="22" t="s">
        <v>37</v>
      </c>
      <c r="B5" s="14">
        <f>17340</f>
        <v>17340</v>
      </c>
      <c r="C5" s="19">
        <v>6.1755307605010537E-2</v>
      </c>
      <c r="D5" s="26">
        <f t="shared" ref="D5:D7" si="0">ROUND(((B5*1.5*1.35*12)/C$2)*(1+C5),0)</f>
        <v>296</v>
      </c>
    </row>
    <row r="6" spans="1:6" x14ac:dyDescent="0.25">
      <c r="A6" s="22" t="s">
        <v>38</v>
      </c>
      <c r="B6" s="14">
        <f>30000</f>
        <v>30000</v>
      </c>
      <c r="C6" s="19">
        <v>4.296753635349685E-2</v>
      </c>
      <c r="D6" s="26">
        <f t="shared" si="0"/>
        <v>504</v>
      </c>
    </row>
    <row r="7" spans="1:6" x14ac:dyDescent="0.25">
      <c r="A7" s="22" t="s">
        <v>39</v>
      </c>
      <c r="B7" s="14">
        <f>45000</f>
        <v>45000</v>
      </c>
      <c r="C7" s="19">
        <v>3.4389575676770742E-2</v>
      </c>
      <c r="D7" s="26">
        <f t="shared" si="0"/>
        <v>749</v>
      </c>
    </row>
    <row r="9" spans="1:6" x14ac:dyDescent="0.25">
      <c r="F9" t="s">
        <v>46</v>
      </c>
    </row>
  </sheetData>
  <sheetProtection password="D168" sheet="1" objects="1" scenarios="1" select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Kalkulace</vt:lpstr>
      <vt:lpstr>CENA VB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Kučera Lukáš</dc:creator>
  <cp:lastModifiedBy>Padrtová Marie</cp:lastModifiedBy>
  <cp:lastPrinted>2016-02-24T09:08:04Z</cp:lastPrinted>
  <dcterms:created xsi:type="dcterms:W3CDTF">2013-09-18T09:34:39Z</dcterms:created>
  <dcterms:modified xsi:type="dcterms:W3CDTF">2016-06-02T12:26:50Z</dcterms:modified>
</cp:coreProperties>
</file>