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3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charts/chart10.xml" ContentType="application/vnd.openxmlformats-officedocument.drawingml.chart+xml"/>
  <Override PartName="/xl/drawings/drawing5.xml" ContentType="application/vnd.openxmlformats-officedocument.drawing+xml"/>
  <Override PartName="/xl/comments2.xml" ContentType="application/vnd.openxmlformats-officedocument.spreadsheetml.comments+xml"/>
  <Override PartName="/xl/charts/chart11.xml" ContentType="application/vnd.openxmlformats-officedocument.drawingml.chart+xml"/>
  <Override PartName="/xl/drawings/drawing6.xml" ContentType="application/vnd.openxmlformats-officedocument.drawing+xml"/>
  <Override PartName="/xl/comments3.xml" ContentType="application/vnd.openxmlformats-officedocument.spreadsheetml.comments+xml"/>
  <Override PartName="/xl/charts/chart12.xml" ContentType="application/vnd.openxmlformats-officedocument.drawingml.chart+xml"/>
  <Override PartName="/xl/drawings/drawing7.xml" ContentType="application/vnd.openxmlformats-officedocument.drawing+xml"/>
  <Override PartName="/xl/comments4.xml" ContentType="application/vnd.openxmlformats-officedocument.spreadsheetml.comments+xml"/>
  <Override PartName="/xl/charts/chart13.xml" ContentType="application/vnd.openxmlformats-officedocument.drawingml.chart+xml"/>
  <Override PartName="/xl/drawings/drawing8.xml" ContentType="application/vnd.openxmlformats-officedocument.drawing+xml"/>
  <Override PartName="/xl/comments5.xml" ContentType="application/vnd.openxmlformats-officedocument.spreadsheetml.comments+xml"/>
  <Override PartName="/xl/charts/chart14.xml" ContentType="application/vnd.openxmlformats-officedocument.drawingml.chart+xml"/>
  <Override PartName="/xl/drawings/drawing9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10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294cf3aa13646812/Plocha/Práce/"/>
    </mc:Choice>
  </mc:AlternateContent>
  <xr:revisionPtr revIDLastSave="6" documentId="8_{0D3C846A-1B29-4E1A-BF79-E33C0058707F}" xr6:coauthVersionLast="45" xr6:coauthVersionMax="45" xr10:uidLastSave="{428946BD-E64D-439F-9C52-A12F0D10FBE7}"/>
  <bookViews>
    <workbookView xWindow="-120" yWindow="-120" windowWidth="29040" windowHeight="15840" firstSheet="3" activeTab="8" xr2:uid="{00000000-000D-0000-FFFF-FFFF00000000}"/>
  </bookViews>
  <sheets>
    <sheet name="2013" sheetId="1" r:id="rId1"/>
    <sheet name="2014" sheetId="2" r:id="rId2"/>
    <sheet name="2015" sheetId="8" r:id="rId3"/>
    <sheet name="2016" sheetId="9" r:id="rId4"/>
    <sheet name="2017" sheetId="6" r:id="rId5"/>
    <sheet name="2018" sheetId="11" r:id="rId6"/>
    <sheet name="2019" sheetId="12" r:id="rId7"/>
    <sheet name="2020" sheetId="13" r:id="rId8"/>
    <sheet name="2021" sheetId="14" r:id="rId9"/>
    <sheet name="GRAF 1" sheetId="3" r:id="rId10"/>
    <sheet name="GRAF 3" sheetId="4" r:id="rId11"/>
    <sheet name="střednědobý výhled" sheetId="10" r:id="rId12"/>
  </sheets>
  <externalReferences>
    <externalReference r:id="rId13"/>
    <externalReference r:id="rId14"/>
  </externalReferences>
  <definedNames>
    <definedName name="_xlnm.Print_Area" localSheetId="4">'2017'!$A$38:$N$85,'2017'!$A$1:$O$34</definedName>
    <definedName name="_xlnm.Print_Area" localSheetId="5">'2018'!$A$38:$N$85,'2018'!$A$1:$O$34</definedName>
    <definedName name="_xlnm.Print_Area" localSheetId="6">'2019'!$A$38:$N$85,'2019'!$A$1:$O$34</definedName>
    <definedName name="_xlnm.Print_Area" localSheetId="7">'2020'!$A$37:$N$83,'2020'!$A$1:$O$33</definedName>
    <definedName name="_xlnm.Print_Area" localSheetId="8">'2021'!$A$37:$N$83,'2021'!$A$1:$O$33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8" i="14" l="1"/>
  <c r="K33" i="10"/>
  <c r="D40" i="14"/>
  <c r="D41" i="14"/>
  <c r="D42" i="14"/>
  <c r="D43" i="14"/>
  <c r="D44" i="14"/>
  <c r="D45" i="14"/>
  <c r="D46" i="14"/>
  <c r="D47" i="14"/>
  <c r="D48" i="14"/>
  <c r="D49" i="14"/>
  <c r="D50" i="14"/>
  <c r="D51" i="14"/>
  <c r="D52" i="14"/>
  <c r="D53" i="14"/>
  <c r="D54" i="14"/>
  <c r="D55" i="14"/>
  <c r="D56" i="14"/>
  <c r="D57" i="14"/>
  <c r="D58" i="14"/>
  <c r="D59" i="14"/>
  <c r="D60" i="14"/>
  <c r="D61" i="14"/>
  <c r="D62" i="14"/>
  <c r="D63" i="14"/>
  <c r="D64" i="14"/>
  <c r="D65" i="14"/>
  <c r="D66" i="14"/>
  <c r="D67" i="14"/>
  <c r="D68" i="14"/>
  <c r="D69" i="14"/>
  <c r="D39" i="14"/>
  <c r="C40" i="14"/>
  <c r="C41" i="14"/>
  <c r="C42" i="14"/>
  <c r="C43" i="14"/>
  <c r="C44" i="14"/>
  <c r="C45" i="14"/>
  <c r="C46" i="14"/>
  <c r="C47" i="14"/>
  <c r="C48" i="14"/>
  <c r="C49" i="14"/>
  <c r="C50" i="14"/>
  <c r="C51" i="14"/>
  <c r="C52" i="14"/>
  <c r="C53" i="14"/>
  <c r="C54" i="14"/>
  <c r="C55" i="14"/>
  <c r="C56" i="14"/>
  <c r="C57" i="14"/>
  <c r="C58" i="14"/>
  <c r="C59" i="14"/>
  <c r="C60" i="14"/>
  <c r="C61" i="14"/>
  <c r="C62" i="14"/>
  <c r="C63" i="14"/>
  <c r="C64" i="14"/>
  <c r="C65" i="14"/>
  <c r="C66" i="14"/>
  <c r="C67" i="14"/>
  <c r="C68" i="14"/>
  <c r="C69" i="14"/>
  <c r="C39" i="14"/>
  <c r="K6" i="14" l="1"/>
  <c r="K6" i="10" s="1"/>
  <c r="L69" i="14" l="1"/>
  <c r="F68" i="14"/>
  <c r="I67" i="14"/>
  <c r="I60" i="14"/>
  <c r="I53" i="14"/>
  <c r="I49" i="14"/>
  <c r="I41" i="14"/>
  <c r="F33" i="14"/>
  <c r="B33" i="14"/>
  <c r="E33" i="10" s="1"/>
  <c r="K32" i="14"/>
  <c r="F32" i="14"/>
  <c r="H32" i="10" s="1"/>
  <c r="B32" i="14"/>
  <c r="E32" i="10" s="1"/>
  <c r="K31" i="14"/>
  <c r="F31" i="14"/>
  <c r="H31" i="10" s="1"/>
  <c r="B31" i="14"/>
  <c r="K30" i="14"/>
  <c r="F30" i="14"/>
  <c r="B30" i="14"/>
  <c r="K29" i="14"/>
  <c r="F29" i="14"/>
  <c r="B29" i="14"/>
  <c r="E29" i="10" s="1"/>
  <c r="N28" i="14"/>
  <c r="M28" i="14"/>
  <c r="L28" i="14"/>
  <c r="I28" i="14"/>
  <c r="H28" i="14"/>
  <c r="G28" i="14"/>
  <c r="E28" i="14"/>
  <c r="D28" i="14"/>
  <c r="K27" i="14"/>
  <c r="K27" i="10" s="1"/>
  <c r="F27" i="14"/>
  <c r="B27" i="14"/>
  <c r="E27" i="10" s="1"/>
  <c r="K26" i="14"/>
  <c r="F26" i="14"/>
  <c r="B26" i="14"/>
  <c r="E26" i="10" s="1"/>
  <c r="K25" i="14"/>
  <c r="F25" i="14"/>
  <c r="H25" i="10" s="1"/>
  <c r="B25" i="14"/>
  <c r="E25" i="10" s="1"/>
  <c r="K24" i="14"/>
  <c r="F24" i="14"/>
  <c r="H24" i="10" s="1"/>
  <c r="B24" i="14"/>
  <c r="K23" i="14"/>
  <c r="K23" i="10" s="1"/>
  <c r="F23" i="14"/>
  <c r="B23" i="14"/>
  <c r="K22" i="14"/>
  <c r="F22" i="14"/>
  <c r="B22" i="14"/>
  <c r="E22" i="10" s="1"/>
  <c r="K21" i="14"/>
  <c r="F21" i="14"/>
  <c r="H21" i="10" s="1"/>
  <c r="B21" i="14"/>
  <c r="E21" i="10" s="1"/>
  <c r="K20" i="14"/>
  <c r="F20" i="14"/>
  <c r="H20" i="10" s="1"/>
  <c r="B20" i="14"/>
  <c r="E20" i="10" s="1"/>
  <c r="K19" i="14"/>
  <c r="F19" i="14"/>
  <c r="B19" i="14"/>
  <c r="K18" i="14"/>
  <c r="F18" i="14"/>
  <c r="B18" i="14"/>
  <c r="E18" i="10" s="1"/>
  <c r="K17" i="14"/>
  <c r="F17" i="14"/>
  <c r="H17" i="10" s="1"/>
  <c r="B17" i="14"/>
  <c r="E17" i="10" s="1"/>
  <c r="K16" i="14"/>
  <c r="F16" i="14"/>
  <c r="H16" i="10" s="1"/>
  <c r="B16" i="14"/>
  <c r="K15" i="14"/>
  <c r="F15" i="14"/>
  <c r="B15" i="14"/>
  <c r="E15" i="10" s="1"/>
  <c r="K14" i="14"/>
  <c r="F14" i="14"/>
  <c r="B14" i="14"/>
  <c r="K13" i="14"/>
  <c r="F13" i="14"/>
  <c r="H13" i="10" s="1"/>
  <c r="B13" i="14"/>
  <c r="E13" i="10" s="1"/>
  <c r="K12" i="14"/>
  <c r="F12" i="14"/>
  <c r="H12" i="10" s="1"/>
  <c r="B12" i="14"/>
  <c r="K11" i="14"/>
  <c r="F11" i="14"/>
  <c r="B11" i="14"/>
  <c r="E11" i="10" s="1"/>
  <c r="K10" i="14"/>
  <c r="F10" i="14"/>
  <c r="B10" i="14"/>
  <c r="E10" i="10" s="1"/>
  <c r="K9" i="14"/>
  <c r="F9" i="14"/>
  <c r="H9" i="10" s="1"/>
  <c r="B9" i="14"/>
  <c r="K8" i="14"/>
  <c r="F8" i="14"/>
  <c r="B8" i="14"/>
  <c r="K7" i="14"/>
  <c r="F7" i="14"/>
  <c r="B7" i="14"/>
  <c r="L42" i="14"/>
  <c r="F6" i="14"/>
  <c r="H6" i="10" s="1"/>
  <c r="B6" i="14"/>
  <c r="E6" i="10" s="1"/>
  <c r="K5" i="14"/>
  <c r="F5" i="14"/>
  <c r="H5" i="10" s="1"/>
  <c r="B5" i="14"/>
  <c r="K4" i="14"/>
  <c r="F4" i="14"/>
  <c r="H4" i="10" s="1"/>
  <c r="B4" i="14"/>
  <c r="N3" i="14"/>
  <c r="M3" i="14"/>
  <c r="L3" i="14"/>
  <c r="I3" i="14"/>
  <c r="H3" i="14"/>
  <c r="G3" i="14"/>
  <c r="E3" i="14"/>
  <c r="D3" i="14"/>
  <c r="C3" i="14"/>
  <c r="L40" i="14" l="1"/>
  <c r="K4" i="10"/>
  <c r="I43" i="14"/>
  <c r="H7" i="10"/>
  <c r="L60" i="14"/>
  <c r="K24" i="10"/>
  <c r="I63" i="14"/>
  <c r="H27" i="10"/>
  <c r="J31" i="14"/>
  <c r="E31" i="10"/>
  <c r="L51" i="14"/>
  <c r="K15" i="10"/>
  <c r="I54" i="14"/>
  <c r="H18" i="10"/>
  <c r="F66" i="14"/>
  <c r="E30" i="10"/>
  <c r="J32" i="14"/>
  <c r="F62" i="14"/>
  <c r="J8" i="14"/>
  <c r="E8" i="10"/>
  <c r="L46" i="14"/>
  <c r="K10" i="10"/>
  <c r="L62" i="14"/>
  <c r="K26" i="10"/>
  <c r="I45" i="14"/>
  <c r="I57" i="14"/>
  <c r="L63" i="14"/>
  <c r="I68" i="14"/>
  <c r="L48" i="14"/>
  <c r="K12" i="10"/>
  <c r="L52" i="14"/>
  <c r="K16" i="10"/>
  <c r="L56" i="14"/>
  <c r="K20" i="10"/>
  <c r="L43" i="14"/>
  <c r="K7" i="10"/>
  <c r="I62" i="14"/>
  <c r="H26" i="10"/>
  <c r="L41" i="14"/>
  <c r="K5" i="10"/>
  <c r="L49" i="14"/>
  <c r="K13" i="10"/>
  <c r="L53" i="14"/>
  <c r="K17" i="10"/>
  <c r="L57" i="14"/>
  <c r="K21" i="10"/>
  <c r="L61" i="14"/>
  <c r="K25" i="10"/>
  <c r="B28" i="14"/>
  <c r="E28" i="10" s="1"/>
  <c r="I65" i="14"/>
  <c r="H29" i="10"/>
  <c r="I48" i="14"/>
  <c r="L59" i="14"/>
  <c r="F65" i="14"/>
  <c r="I44" i="14"/>
  <c r="H8" i="10"/>
  <c r="I46" i="14"/>
  <c r="H10" i="10"/>
  <c r="I59" i="14"/>
  <c r="H23" i="10"/>
  <c r="L54" i="14"/>
  <c r="K18" i="10"/>
  <c r="I51" i="14"/>
  <c r="H15" i="10"/>
  <c r="L55" i="14"/>
  <c r="K19" i="10"/>
  <c r="I55" i="14"/>
  <c r="H19" i="10"/>
  <c r="F55" i="14"/>
  <c r="E19" i="10"/>
  <c r="F56" i="14"/>
  <c r="I56" i="14"/>
  <c r="J20" i="14"/>
  <c r="O20" i="14" s="1"/>
  <c r="B56" i="14" s="1"/>
  <c r="F58" i="14"/>
  <c r="I58" i="14"/>
  <c r="H22" i="10"/>
  <c r="L58" i="14"/>
  <c r="K22" i="10"/>
  <c r="I61" i="14"/>
  <c r="J24" i="14"/>
  <c r="O24" i="14" s="1"/>
  <c r="B60" i="14" s="1"/>
  <c r="E24" i="10"/>
  <c r="F59" i="14"/>
  <c r="E23" i="10"/>
  <c r="J21" i="14"/>
  <c r="O21" i="14" s="1"/>
  <c r="B57" i="14" s="1"/>
  <c r="F57" i="14"/>
  <c r="F54" i="14"/>
  <c r="J17" i="14"/>
  <c r="F53" i="14"/>
  <c r="I52" i="14"/>
  <c r="J16" i="14"/>
  <c r="O16" i="14" s="1"/>
  <c r="B52" i="14" s="1"/>
  <c r="E16" i="10"/>
  <c r="F51" i="14"/>
  <c r="F50" i="14"/>
  <c r="E14" i="10"/>
  <c r="L47" i="14"/>
  <c r="K11" i="10"/>
  <c r="I50" i="14"/>
  <c r="H14" i="10"/>
  <c r="L50" i="14"/>
  <c r="K14" i="10"/>
  <c r="F49" i="14"/>
  <c r="J13" i="14"/>
  <c r="O13" i="14" s="1"/>
  <c r="B49" i="14" s="1"/>
  <c r="J12" i="14"/>
  <c r="O12" i="14" s="1"/>
  <c r="B48" i="14" s="1"/>
  <c r="E12" i="10"/>
  <c r="I47" i="14"/>
  <c r="H11" i="10"/>
  <c r="F46" i="14"/>
  <c r="L45" i="14"/>
  <c r="K9" i="10"/>
  <c r="F45" i="14"/>
  <c r="E9" i="10"/>
  <c r="J9" i="14"/>
  <c r="O9" i="14" s="1"/>
  <c r="B45" i="14" s="1"/>
  <c r="L44" i="14"/>
  <c r="K8" i="10"/>
  <c r="J7" i="14"/>
  <c r="E7" i="10"/>
  <c r="F42" i="14"/>
  <c r="J6" i="14"/>
  <c r="O6" i="14" s="1"/>
  <c r="B42" i="14" s="1"/>
  <c r="J5" i="14"/>
  <c r="O5" i="14" s="1"/>
  <c r="B41" i="14" s="1"/>
  <c r="E5" i="10"/>
  <c r="J4" i="14"/>
  <c r="O4" i="14" s="1"/>
  <c r="B40" i="14" s="1"/>
  <c r="E4" i="10"/>
  <c r="B3" i="14"/>
  <c r="J25" i="14"/>
  <c r="O25" i="14" s="1"/>
  <c r="B61" i="14" s="1"/>
  <c r="F61" i="14"/>
  <c r="L65" i="14"/>
  <c r="K29" i="10"/>
  <c r="L67" i="14"/>
  <c r="K31" i="10"/>
  <c r="L68" i="14"/>
  <c r="K32" i="10"/>
  <c r="L66" i="14"/>
  <c r="K30" i="10"/>
  <c r="I66" i="14"/>
  <c r="H30" i="10"/>
  <c r="F28" i="14"/>
  <c r="J28" i="14" s="1"/>
  <c r="I69" i="14"/>
  <c r="H33" i="10"/>
  <c r="F69" i="14"/>
  <c r="O7" i="14"/>
  <c r="B43" i="14" s="1"/>
  <c r="O31" i="14"/>
  <c r="B67" i="14" s="1"/>
  <c r="F64" i="14"/>
  <c r="F3" i="14"/>
  <c r="O8" i="14"/>
  <c r="B44" i="14" s="1"/>
  <c r="J10" i="14"/>
  <c r="O10" i="14" s="1"/>
  <c r="B46" i="14" s="1"/>
  <c r="J14" i="14"/>
  <c r="O14" i="14" s="1"/>
  <c r="B50" i="14" s="1"/>
  <c r="O17" i="14"/>
  <c r="B53" i="14" s="1"/>
  <c r="J18" i="14"/>
  <c r="O18" i="14" s="1"/>
  <c r="B54" i="14" s="1"/>
  <c r="J22" i="14"/>
  <c r="O22" i="14" s="1"/>
  <c r="B58" i="14" s="1"/>
  <c r="J26" i="14"/>
  <c r="O26" i="14" s="1"/>
  <c r="B62" i="14" s="1"/>
  <c r="K28" i="14"/>
  <c r="J29" i="14"/>
  <c r="O29" i="14" s="1"/>
  <c r="B65" i="14" s="1"/>
  <c r="O32" i="14"/>
  <c r="B68" i="14" s="1"/>
  <c r="J33" i="14"/>
  <c r="O33" i="14" s="1"/>
  <c r="B69" i="14" s="1"/>
  <c r="I40" i="14"/>
  <c r="I42" i="14"/>
  <c r="F44" i="14"/>
  <c r="F60" i="14"/>
  <c r="F67" i="14"/>
  <c r="F40" i="14"/>
  <c r="F41" i="14"/>
  <c r="F43" i="14"/>
  <c r="F48" i="14"/>
  <c r="K3" i="14"/>
  <c r="K3" i="10" s="1"/>
  <c r="J11" i="14"/>
  <c r="O11" i="14" s="1"/>
  <c r="B47" i="14" s="1"/>
  <c r="J15" i="14"/>
  <c r="O15" i="14" s="1"/>
  <c r="B51" i="14" s="1"/>
  <c r="J19" i="14"/>
  <c r="O19" i="14" s="1"/>
  <c r="B55" i="14" s="1"/>
  <c r="J23" i="14"/>
  <c r="O23" i="14" s="1"/>
  <c r="B59" i="14" s="1"/>
  <c r="J27" i="14"/>
  <c r="O27" i="14" s="1"/>
  <c r="B63" i="14" s="1"/>
  <c r="J30" i="14"/>
  <c r="O30" i="14" s="1"/>
  <c r="B66" i="14" s="1"/>
  <c r="F47" i="14"/>
  <c r="F52" i="14"/>
  <c r="F63" i="14"/>
  <c r="C3" i="13"/>
  <c r="M28" i="13"/>
  <c r="I39" i="14" l="1"/>
  <c r="H3" i="10"/>
  <c r="F39" i="14"/>
  <c r="E3" i="10"/>
  <c r="L64" i="14"/>
  <c r="K28" i="10"/>
  <c r="I64" i="14"/>
  <c r="H28" i="10"/>
  <c r="L39" i="14"/>
  <c r="J3" i="14"/>
  <c r="O28" i="14"/>
  <c r="B64" i="14" s="1"/>
  <c r="E3" i="13"/>
  <c r="B33" i="13"/>
  <c r="N3" i="13"/>
  <c r="M3" i="13"/>
  <c r="L3" i="13"/>
  <c r="N28" i="13"/>
  <c r="L28" i="13"/>
  <c r="I28" i="13"/>
  <c r="H28" i="13"/>
  <c r="G28" i="13"/>
  <c r="D3" i="13"/>
  <c r="E28" i="13"/>
  <c r="C28" i="13"/>
  <c r="D28" i="13"/>
  <c r="B3" i="10" l="1"/>
  <c r="O3" i="14"/>
  <c r="B39" i="14" s="1"/>
  <c r="L69" i="13"/>
  <c r="L68" i="13"/>
  <c r="F33" i="13"/>
  <c r="F69" i="13"/>
  <c r="K32" i="13"/>
  <c r="F32" i="13"/>
  <c r="B32" i="13"/>
  <c r="F68" i="13" s="1"/>
  <c r="K31" i="13"/>
  <c r="F31" i="13"/>
  <c r="B31" i="13"/>
  <c r="F67" i="13" s="1"/>
  <c r="K30" i="13"/>
  <c r="F30" i="13"/>
  <c r="B30" i="13"/>
  <c r="F66" i="13" s="1"/>
  <c r="K29" i="13"/>
  <c r="F29" i="13"/>
  <c r="B29" i="13"/>
  <c r="F65" i="13" s="1"/>
  <c r="K28" i="13"/>
  <c r="F28" i="13"/>
  <c r="B28" i="13"/>
  <c r="F64" i="13" s="1"/>
  <c r="K27" i="13"/>
  <c r="F27" i="13"/>
  <c r="B27" i="13"/>
  <c r="K26" i="13"/>
  <c r="F26" i="13"/>
  <c r="B26" i="13"/>
  <c r="K25" i="13"/>
  <c r="F25" i="13"/>
  <c r="B25" i="13"/>
  <c r="K24" i="13"/>
  <c r="F24" i="13"/>
  <c r="B24" i="13"/>
  <c r="K23" i="13"/>
  <c r="F23" i="13"/>
  <c r="B23" i="13"/>
  <c r="K22" i="13"/>
  <c r="F22" i="13"/>
  <c r="B22" i="13"/>
  <c r="K21" i="13"/>
  <c r="F21" i="13"/>
  <c r="B21" i="13"/>
  <c r="K20" i="13"/>
  <c r="F20" i="13"/>
  <c r="B20" i="13"/>
  <c r="K19" i="13"/>
  <c r="F19" i="13"/>
  <c r="B19" i="13"/>
  <c r="K18" i="13"/>
  <c r="F18" i="13"/>
  <c r="B18" i="13"/>
  <c r="K17" i="13"/>
  <c r="F17" i="13"/>
  <c r="B17" i="13"/>
  <c r="K16" i="13"/>
  <c r="F16" i="13"/>
  <c r="B16" i="13"/>
  <c r="K15" i="13"/>
  <c r="F15" i="13"/>
  <c r="B15" i="13"/>
  <c r="K14" i="13"/>
  <c r="F14" i="13"/>
  <c r="B14" i="13"/>
  <c r="K13" i="13"/>
  <c r="F13" i="13"/>
  <c r="B13" i="13"/>
  <c r="K12" i="13"/>
  <c r="F12" i="13"/>
  <c r="B12" i="13"/>
  <c r="K11" i="13"/>
  <c r="F11" i="13"/>
  <c r="B11" i="13"/>
  <c r="K10" i="13"/>
  <c r="F10" i="13"/>
  <c r="B10" i="13"/>
  <c r="K9" i="13"/>
  <c r="F9" i="13"/>
  <c r="B9" i="13"/>
  <c r="K8" i="13"/>
  <c r="F8" i="13"/>
  <c r="B8" i="13"/>
  <c r="K7" i="13"/>
  <c r="F7" i="13"/>
  <c r="B7" i="13"/>
  <c r="K6" i="13"/>
  <c r="F6" i="13"/>
  <c r="B6" i="13"/>
  <c r="K5" i="13"/>
  <c r="F5" i="13"/>
  <c r="B5" i="13"/>
  <c r="K4" i="13"/>
  <c r="F4" i="13"/>
  <c r="B4" i="13"/>
  <c r="I3" i="13"/>
  <c r="H3" i="13"/>
  <c r="G3" i="13"/>
  <c r="B3" i="13"/>
  <c r="L46" i="13" l="1"/>
  <c r="L50" i="13"/>
  <c r="L58" i="13"/>
  <c r="L49" i="13"/>
  <c r="L53" i="13"/>
  <c r="L57" i="13"/>
  <c r="L61" i="13"/>
  <c r="L48" i="13"/>
  <c r="L52" i="13"/>
  <c r="L56" i="13"/>
  <c r="L60" i="13"/>
  <c r="L42" i="13"/>
  <c r="L54" i="13"/>
  <c r="L62" i="13"/>
  <c r="L41" i="13"/>
  <c r="L45" i="13"/>
  <c r="L40" i="13"/>
  <c r="L44" i="13"/>
  <c r="L43" i="13"/>
  <c r="L47" i="13"/>
  <c r="L51" i="13"/>
  <c r="L55" i="13"/>
  <c r="L59" i="13"/>
  <c r="L63" i="13"/>
  <c r="L65" i="13"/>
  <c r="L66" i="13"/>
  <c r="L64" i="13"/>
  <c r="L67" i="13"/>
  <c r="I64" i="13"/>
  <c r="I68" i="13"/>
  <c r="I69" i="13"/>
  <c r="I65" i="13"/>
  <c r="I67" i="13"/>
  <c r="I66" i="13"/>
  <c r="I40" i="13"/>
  <c r="I44" i="13"/>
  <c r="I48" i="13"/>
  <c r="I52" i="13"/>
  <c r="I56" i="13"/>
  <c r="I60" i="13"/>
  <c r="I41" i="13"/>
  <c r="I49" i="13"/>
  <c r="I57" i="13"/>
  <c r="I61" i="13"/>
  <c r="I43" i="13"/>
  <c r="I47" i="13"/>
  <c r="I51" i="13"/>
  <c r="I55" i="13"/>
  <c r="I59" i="13"/>
  <c r="I63" i="13"/>
  <c r="I45" i="13"/>
  <c r="I53" i="13"/>
  <c r="I42" i="13"/>
  <c r="I46" i="13"/>
  <c r="I50" i="13"/>
  <c r="I54" i="13"/>
  <c r="I58" i="13"/>
  <c r="I62" i="13"/>
  <c r="F40" i="13"/>
  <c r="F48" i="13"/>
  <c r="F60" i="13"/>
  <c r="F43" i="13"/>
  <c r="F47" i="13"/>
  <c r="F51" i="13"/>
  <c r="F55" i="13"/>
  <c r="F59" i="13"/>
  <c r="F63" i="13"/>
  <c r="F44" i="13"/>
  <c r="F52" i="13"/>
  <c r="F42" i="13"/>
  <c r="F46" i="13"/>
  <c r="F54" i="13"/>
  <c r="F58" i="13"/>
  <c r="F62" i="13"/>
  <c r="F56" i="13"/>
  <c r="F50" i="13"/>
  <c r="F41" i="13"/>
  <c r="F45" i="13"/>
  <c r="F49" i="13"/>
  <c r="F53" i="13"/>
  <c r="F57" i="13"/>
  <c r="F61" i="13"/>
  <c r="J4" i="13"/>
  <c r="O4" i="13" s="1"/>
  <c r="B40" i="13" s="1"/>
  <c r="J7" i="13"/>
  <c r="O7" i="13" s="1"/>
  <c r="B43" i="13" s="1"/>
  <c r="J27" i="13"/>
  <c r="O27" i="13" s="1"/>
  <c r="B63" i="13" s="1"/>
  <c r="J18" i="13"/>
  <c r="O18" i="13" s="1"/>
  <c r="B54" i="13" s="1"/>
  <c r="J19" i="13"/>
  <c r="O19" i="13" s="1"/>
  <c r="B55" i="13" s="1"/>
  <c r="J22" i="13"/>
  <c r="O22" i="13" s="1"/>
  <c r="B58" i="13" s="1"/>
  <c r="J23" i="13"/>
  <c r="O23" i="13" s="1"/>
  <c r="B59" i="13" s="1"/>
  <c r="J29" i="13"/>
  <c r="O29" i="13" s="1"/>
  <c r="B65" i="13" s="1"/>
  <c r="J15" i="13"/>
  <c r="O15" i="13" s="1"/>
  <c r="B51" i="13" s="1"/>
  <c r="J12" i="13"/>
  <c r="O12" i="13" s="1"/>
  <c r="B48" i="13" s="1"/>
  <c r="J11" i="13"/>
  <c r="O11" i="13" s="1"/>
  <c r="B47" i="13" s="1"/>
  <c r="K3" i="13"/>
  <c r="J8" i="13"/>
  <c r="O8" i="13" s="1"/>
  <c r="B44" i="13" s="1"/>
  <c r="F3" i="13"/>
  <c r="J26" i="13"/>
  <c r="O26" i="13" s="1"/>
  <c r="B62" i="13" s="1"/>
  <c r="J33" i="13"/>
  <c r="O33" i="13" s="1"/>
  <c r="B69" i="13" s="1"/>
  <c r="J30" i="13"/>
  <c r="O30" i="13" s="1"/>
  <c r="B66" i="13" s="1"/>
  <c r="J5" i="13"/>
  <c r="O5" i="13" s="1"/>
  <c r="B41" i="13" s="1"/>
  <c r="J9" i="13"/>
  <c r="O9" i="13" s="1"/>
  <c r="B45" i="13" s="1"/>
  <c r="J13" i="13"/>
  <c r="O13" i="13" s="1"/>
  <c r="B49" i="13" s="1"/>
  <c r="J16" i="13"/>
  <c r="O16" i="13" s="1"/>
  <c r="B52" i="13" s="1"/>
  <c r="J20" i="13"/>
  <c r="O20" i="13" s="1"/>
  <c r="B56" i="13" s="1"/>
  <c r="J24" i="13"/>
  <c r="O24" i="13" s="1"/>
  <c r="B60" i="13" s="1"/>
  <c r="J28" i="13"/>
  <c r="O28" i="13" s="1"/>
  <c r="B64" i="13" s="1"/>
  <c r="J31" i="13"/>
  <c r="O31" i="13" s="1"/>
  <c r="B67" i="13" s="1"/>
  <c r="J6" i="13"/>
  <c r="O6" i="13" s="1"/>
  <c r="B42" i="13" s="1"/>
  <c r="J10" i="13"/>
  <c r="O10" i="13" s="1"/>
  <c r="B46" i="13" s="1"/>
  <c r="J14" i="13"/>
  <c r="O14" i="13" s="1"/>
  <c r="B50" i="13" s="1"/>
  <c r="J17" i="13"/>
  <c r="O17" i="13" s="1"/>
  <c r="B53" i="13" s="1"/>
  <c r="J21" i="13"/>
  <c r="O21" i="13" s="1"/>
  <c r="B57" i="13" s="1"/>
  <c r="J25" i="13"/>
  <c r="O25" i="13" s="1"/>
  <c r="B61" i="13" s="1"/>
  <c r="J32" i="13"/>
  <c r="O32" i="13" s="1"/>
  <c r="B68" i="13" s="1"/>
  <c r="F39" i="13"/>
  <c r="G3" i="12"/>
  <c r="H3" i="12"/>
  <c r="F4" i="12"/>
  <c r="F5" i="12"/>
  <c r="F6" i="12"/>
  <c r="I43" i="12" s="1"/>
  <c r="F7" i="12"/>
  <c r="F8" i="12"/>
  <c r="F9" i="12"/>
  <c r="I46" i="12" s="1"/>
  <c r="F10" i="12"/>
  <c r="F11" i="12"/>
  <c r="F12" i="12"/>
  <c r="F13" i="12"/>
  <c r="I50" i="12" s="1"/>
  <c r="F14" i="12"/>
  <c r="I51" i="12" s="1"/>
  <c r="F15" i="12"/>
  <c r="F16" i="12"/>
  <c r="F17" i="12"/>
  <c r="I54" i="12" s="1"/>
  <c r="F18" i="12"/>
  <c r="I55" i="12" s="1"/>
  <c r="F19" i="12"/>
  <c r="F20" i="12"/>
  <c r="F21" i="12"/>
  <c r="I58" i="12" s="1"/>
  <c r="F22" i="12"/>
  <c r="I59" i="12" s="1"/>
  <c r="F23" i="12"/>
  <c r="F24" i="12"/>
  <c r="F25" i="12"/>
  <c r="I62" i="12" s="1"/>
  <c r="F26" i="12"/>
  <c r="F27" i="12"/>
  <c r="F28" i="12"/>
  <c r="F29" i="12"/>
  <c r="B23" i="3" s="1"/>
  <c r="F30" i="12"/>
  <c r="I67" i="12" s="1"/>
  <c r="F31" i="12"/>
  <c r="F32" i="12"/>
  <c r="I69" i="12" s="1"/>
  <c r="F33" i="12"/>
  <c r="I70" i="12" s="1"/>
  <c r="F34" i="12"/>
  <c r="I71" i="12" s="1"/>
  <c r="C3" i="12"/>
  <c r="L71" i="12"/>
  <c r="I64" i="12"/>
  <c r="I60" i="12"/>
  <c r="I56" i="12"/>
  <c r="I52" i="12"/>
  <c r="I48" i="12"/>
  <c r="I44" i="12"/>
  <c r="B34" i="12"/>
  <c r="F71" i="12" s="1"/>
  <c r="K33" i="12"/>
  <c r="L70" i="12" s="1"/>
  <c r="B33" i="12"/>
  <c r="F70" i="12" s="1"/>
  <c r="K32" i="12"/>
  <c r="L69" i="12" s="1"/>
  <c r="B32" i="12"/>
  <c r="F69" i="12" s="1"/>
  <c r="K31" i="12"/>
  <c r="L68" i="12" s="1"/>
  <c r="I68" i="12"/>
  <c r="B31" i="12"/>
  <c r="K30" i="12"/>
  <c r="L67" i="12" s="1"/>
  <c r="J30" i="12"/>
  <c r="B30" i="12"/>
  <c r="F67" i="12" s="1"/>
  <c r="N29" i="12"/>
  <c r="K29" i="12" s="1"/>
  <c r="K28" i="12"/>
  <c r="L65" i="12" s="1"/>
  <c r="I65" i="12"/>
  <c r="B28" i="12"/>
  <c r="J28" i="12" s="1"/>
  <c r="K27" i="12"/>
  <c r="L64" i="12" s="1"/>
  <c r="B27" i="12"/>
  <c r="F64" i="12" s="1"/>
  <c r="K26" i="12"/>
  <c r="L63" i="12" s="1"/>
  <c r="B26" i="12"/>
  <c r="F63" i="12" s="1"/>
  <c r="K25" i="12"/>
  <c r="L62" i="12" s="1"/>
  <c r="B25" i="12"/>
  <c r="F62" i="12" s="1"/>
  <c r="K24" i="12"/>
  <c r="L61" i="12" s="1"/>
  <c r="I61" i="12"/>
  <c r="B24" i="12"/>
  <c r="J24" i="12" s="1"/>
  <c r="K23" i="12"/>
  <c r="L60" i="12" s="1"/>
  <c r="J23" i="12"/>
  <c r="B23" i="12"/>
  <c r="F60" i="12" s="1"/>
  <c r="K22" i="12"/>
  <c r="L59" i="12" s="1"/>
  <c r="B22" i="12"/>
  <c r="F59" i="12" s="1"/>
  <c r="K21" i="12"/>
  <c r="L58" i="12" s="1"/>
  <c r="B21" i="12"/>
  <c r="F58" i="12" s="1"/>
  <c r="K20" i="12"/>
  <c r="L57" i="12" s="1"/>
  <c r="I57" i="12"/>
  <c r="B20" i="12"/>
  <c r="K19" i="12"/>
  <c r="L56" i="12" s="1"/>
  <c r="B19" i="12"/>
  <c r="F56" i="12" s="1"/>
  <c r="K18" i="12"/>
  <c r="L55" i="12" s="1"/>
  <c r="B18" i="12"/>
  <c r="F55" i="12" s="1"/>
  <c r="K17" i="12"/>
  <c r="L54" i="12" s="1"/>
  <c r="B17" i="12"/>
  <c r="F54" i="12" s="1"/>
  <c r="K16" i="12"/>
  <c r="L53" i="12" s="1"/>
  <c r="I53" i="12"/>
  <c r="B16" i="12"/>
  <c r="J16" i="12" s="1"/>
  <c r="K15" i="12"/>
  <c r="L52" i="12" s="1"/>
  <c r="B15" i="12"/>
  <c r="F52" i="12" s="1"/>
  <c r="K14" i="12"/>
  <c r="L51" i="12" s="1"/>
  <c r="B14" i="12"/>
  <c r="F51" i="12" s="1"/>
  <c r="K13" i="12"/>
  <c r="L50" i="12" s="1"/>
  <c r="B13" i="12"/>
  <c r="F50" i="12" s="1"/>
  <c r="K12" i="12"/>
  <c r="L49" i="12" s="1"/>
  <c r="I49" i="12"/>
  <c r="B12" i="12"/>
  <c r="J12" i="12" s="1"/>
  <c r="O12" i="12" s="1"/>
  <c r="B49" i="12" s="1"/>
  <c r="K11" i="12"/>
  <c r="L48" i="12" s="1"/>
  <c r="B11" i="12"/>
  <c r="F48" i="12" s="1"/>
  <c r="K10" i="12"/>
  <c r="L47" i="12" s="1"/>
  <c r="B10" i="12"/>
  <c r="F47" i="12" s="1"/>
  <c r="K9" i="12"/>
  <c r="L46" i="12" s="1"/>
  <c r="B9" i="12"/>
  <c r="F46" i="12" s="1"/>
  <c r="K8" i="12"/>
  <c r="L45" i="12" s="1"/>
  <c r="I45" i="12"/>
  <c r="B8" i="12"/>
  <c r="J8" i="12" s="1"/>
  <c r="K7" i="12"/>
  <c r="L44" i="12" s="1"/>
  <c r="B7" i="12"/>
  <c r="F44" i="12" s="1"/>
  <c r="K6" i="12"/>
  <c r="L43" i="12" s="1"/>
  <c r="B6" i="12"/>
  <c r="F43" i="12" s="1"/>
  <c r="K5" i="12"/>
  <c r="L42" i="12" s="1"/>
  <c r="B5" i="12"/>
  <c r="F42" i="12" s="1"/>
  <c r="K4" i="12"/>
  <c r="L41" i="12" s="1"/>
  <c r="B4" i="12"/>
  <c r="J4" i="12" s="1"/>
  <c r="N3" i="12"/>
  <c r="M3" i="12"/>
  <c r="L3" i="12"/>
  <c r="I3" i="12"/>
  <c r="E3" i="12"/>
  <c r="D3" i="12"/>
  <c r="B3" i="12" s="1"/>
  <c r="J7" i="12" l="1"/>
  <c r="O7" i="12" s="1"/>
  <c r="B44" i="12" s="1"/>
  <c r="J6" i="12"/>
  <c r="O6" i="12" s="1"/>
  <c r="B43" i="12" s="1"/>
  <c r="O24" i="12"/>
  <c r="B61" i="12" s="1"/>
  <c r="J19" i="12"/>
  <c r="O19" i="12" s="1"/>
  <c r="B56" i="12" s="1"/>
  <c r="J22" i="12"/>
  <c r="O22" i="12" s="1"/>
  <c r="B59" i="12" s="1"/>
  <c r="L39" i="13"/>
  <c r="I39" i="13"/>
  <c r="J3" i="13"/>
  <c r="O3" i="13" s="1"/>
  <c r="B39" i="13" s="1"/>
  <c r="F3" i="12"/>
  <c r="J18" i="12"/>
  <c r="O18" i="12" s="1"/>
  <c r="B55" i="12" s="1"/>
  <c r="L66" i="12"/>
  <c r="B24" i="3"/>
  <c r="J15" i="12"/>
  <c r="O15" i="12" s="1"/>
  <c r="B52" i="12" s="1"/>
  <c r="O8" i="12"/>
  <c r="B45" i="12" s="1"/>
  <c r="J11" i="12"/>
  <c r="O11" i="12" s="1"/>
  <c r="B48" i="12" s="1"/>
  <c r="J14" i="12"/>
  <c r="O14" i="12" s="1"/>
  <c r="B51" i="12" s="1"/>
  <c r="O28" i="12"/>
  <c r="B65" i="12" s="1"/>
  <c r="I66" i="12"/>
  <c r="O4" i="12"/>
  <c r="B41" i="12" s="1"/>
  <c r="O16" i="12"/>
  <c r="B53" i="12" s="1"/>
  <c r="O23" i="12"/>
  <c r="B60" i="12" s="1"/>
  <c r="O30" i="12"/>
  <c r="B67" i="12" s="1"/>
  <c r="I42" i="12"/>
  <c r="J27" i="12"/>
  <c r="O27" i="12" s="1"/>
  <c r="B64" i="12" s="1"/>
  <c r="J10" i="12"/>
  <c r="O10" i="12" s="1"/>
  <c r="B47" i="12" s="1"/>
  <c r="B29" i="12"/>
  <c r="J26" i="12"/>
  <c r="O26" i="12" s="1"/>
  <c r="B63" i="12" s="1"/>
  <c r="J33" i="12"/>
  <c r="O33" i="12" s="1"/>
  <c r="B70" i="12" s="1"/>
  <c r="J31" i="12"/>
  <c r="I63" i="12"/>
  <c r="J34" i="12"/>
  <c r="O34" i="12" s="1"/>
  <c r="B71" i="12" s="1"/>
  <c r="J20" i="12"/>
  <c r="O20" i="12" s="1"/>
  <c r="B57" i="12" s="1"/>
  <c r="I40" i="12"/>
  <c r="I47" i="12"/>
  <c r="O31" i="12"/>
  <c r="B68" i="12" s="1"/>
  <c r="J3" i="12"/>
  <c r="F40" i="12"/>
  <c r="K3" i="12"/>
  <c r="L40" i="12" s="1"/>
  <c r="J5" i="12"/>
  <c r="O5" i="12" s="1"/>
  <c r="B42" i="12" s="1"/>
  <c r="J9" i="12"/>
  <c r="O9" i="12" s="1"/>
  <c r="B46" i="12" s="1"/>
  <c r="J13" i="12"/>
  <c r="O13" i="12" s="1"/>
  <c r="B50" i="12" s="1"/>
  <c r="J17" i="12"/>
  <c r="O17" i="12" s="1"/>
  <c r="B54" i="12" s="1"/>
  <c r="J21" i="12"/>
  <c r="O21" i="12" s="1"/>
  <c r="B58" i="12" s="1"/>
  <c r="J25" i="12"/>
  <c r="O25" i="12" s="1"/>
  <c r="B62" i="12" s="1"/>
  <c r="J32" i="12"/>
  <c r="O32" i="12" s="1"/>
  <c r="B69" i="12" s="1"/>
  <c r="F41" i="12"/>
  <c r="F45" i="12"/>
  <c r="F49" i="12"/>
  <c r="F53" i="12"/>
  <c r="F57" i="12"/>
  <c r="F61" i="12"/>
  <c r="F65" i="12"/>
  <c r="F68" i="12"/>
  <c r="I41" i="12"/>
  <c r="B4" i="10"/>
  <c r="B5" i="10"/>
  <c r="B6" i="10"/>
  <c r="B7" i="10"/>
  <c r="B8" i="10"/>
  <c r="B9" i="10"/>
  <c r="B10" i="10"/>
  <c r="B11" i="10"/>
  <c r="B12" i="10"/>
  <c r="B13" i="10"/>
  <c r="B14" i="10"/>
  <c r="B15" i="10"/>
  <c r="B16" i="10"/>
  <c r="B17" i="10"/>
  <c r="B18" i="10"/>
  <c r="B19" i="10"/>
  <c r="B20" i="10"/>
  <c r="B21" i="10"/>
  <c r="B22" i="10"/>
  <c r="B23" i="10"/>
  <c r="B24" i="10"/>
  <c r="B25" i="10"/>
  <c r="B26" i="10"/>
  <c r="B27" i="10"/>
  <c r="B28" i="10"/>
  <c r="B29" i="10"/>
  <c r="B30" i="10"/>
  <c r="B31" i="10"/>
  <c r="B32" i="10"/>
  <c r="B33" i="10"/>
  <c r="F66" i="12" l="1"/>
  <c r="B22" i="3"/>
  <c r="J29" i="12"/>
  <c r="O29" i="12" s="1"/>
  <c r="B66" i="12" s="1"/>
  <c r="O3" i="12"/>
  <c r="B40" i="12" s="1"/>
  <c r="E3" i="11"/>
  <c r="C23" i="6" l="1"/>
  <c r="C3" i="6"/>
  <c r="B20" i="6"/>
  <c r="N29" i="11"/>
  <c r="K29" i="11" s="1"/>
  <c r="N3" i="11"/>
  <c r="M3" i="11"/>
  <c r="L71" i="11"/>
  <c r="L61" i="11"/>
  <c r="F34" i="11"/>
  <c r="I71" i="11" s="1"/>
  <c r="B34" i="11"/>
  <c r="F71" i="11" s="1"/>
  <c r="K33" i="11"/>
  <c r="L70" i="11" s="1"/>
  <c r="F33" i="11"/>
  <c r="I70" i="11" s="1"/>
  <c r="B33" i="11"/>
  <c r="J33" i="11" s="1"/>
  <c r="O33" i="11" s="1"/>
  <c r="B70" i="11" s="1"/>
  <c r="F70" i="11"/>
  <c r="K32" i="11"/>
  <c r="L69" i="11"/>
  <c r="F32" i="11"/>
  <c r="J32" i="11" s="1"/>
  <c r="I69" i="11"/>
  <c r="B32" i="11"/>
  <c r="F69" i="11" s="1"/>
  <c r="K31" i="11"/>
  <c r="F31" i="11"/>
  <c r="I68" i="11" s="1"/>
  <c r="B31" i="11"/>
  <c r="F68" i="11" s="1"/>
  <c r="K30" i="11"/>
  <c r="L67" i="11" s="1"/>
  <c r="F30" i="11"/>
  <c r="B30" i="11"/>
  <c r="F67" i="11" s="1"/>
  <c r="F29" i="11"/>
  <c r="K28" i="11"/>
  <c r="L65" i="11"/>
  <c r="J28" i="11"/>
  <c r="O28" i="11" s="1"/>
  <c r="B65" i="11" s="1"/>
  <c r="F28" i="11"/>
  <c r="I65" i="11"/>
  <c r="B28" i="11"/>
  <c r="F65" i="11"/>
  <c r="K27" i="11"/>
  <c r="L64" i="11"/>
  <c r="F27" i="11"/>
  <c r="B27" i="11"/>
  <c r="F64" i="11" s="1"/>
  <c r="K26" i="11"/>
  <c r="L63" i="11"/>
  <c r="F26" i="11"/>
  <c r="I63" i="11" s="1"/>
  <c r="B26" i="11"/>
  <c r="K25" i="11"/>
  <c r="L62" i="11"/>
  <c r="F25" i="11"/>
  <c r="I62" i="11"/>
  <c r="B25" i="11"/>
  <c r="F62" i="11" s="1"/>
  <c r="K24" i="11"/>
  <c r="F24" i="11"/>
  <c r="I61" i="11"/>
  <c r="B24" i="11"/>
  <c r="K23" i="11"/>
  <c r="L60" i="11"/>
  <c r="F23" i="11"/>
  <c r="I60" i="11" s="1"/>
  <c r="B23" i="11"/>
  <c r="F60" i="11"/>
  <c r="K22" i="11"/>
  <c r="L59" i="11"/>
  <c r="F22" i="11"/>
  <c r="I59" i="11"/>
  <c r="B22" i="11"/>
  <c r="F59" i="11"/>
  <c r="K21" i="11"/>
  <c r="L58" i="11"/>
  <c r="F21" i="11"/>
  <c r="J21" i="11" s="1"/>
  <c r="O21" i="11" s="1"/>
  <c r="B58" i="11" s="1"/>
  <c r="I58" i="11"/>
  <c r="B21" i="11"/>
  <c r="F58" i="11" s="1"/>
  <c r="K20" i="11"/>
  <c r="L57" i="11" s="1"/>
  <c r="F20" i="11"/>
  <c r="I57" i="11" s="1"/>
  <c r="B20" i="11"/>
  <c r="F57" i="11" s="1"/>
  <c r="K19" i="11"/>
  <c r="L56" i="11"/>
  <c r="F19" i="11"/>
  <c r="B19" i="11"/>
  <c r="F56" i="11" s="1"/>
  <c r="K18" i="11"/>
  <c r="L55" i="11"/>
  <c r="F18" i="11"/>
  <c r="J18" i="11" s="1"/>
  <c r="O18" i="11" s="1"/>
  <c r="B55" i="11" s="1"/>
  <c r="I55" i="11"/>
  <c r="B18" i="11"/>
  <c r="F55" i="11"/>
  <c r="K17" i="11"/>
  <c r="L54" i="11"/>
  <c r="F17" i="11"/>
  <c r="I54" i="11"/>
  <c r="B17" i="11"/>
  <c r="F54" i="11" s="1"/>
  <c r="K16" i="11"/>
  <c r="L53" i="11" s="1"/>
  <c r="F16" i="11"/>
  <c r="I53" i="11"/>
  <c r="B16" i="11"/>
  <c r="K15" i="11"/>
  <c r="L52" i="11"/>
  <c r="F15" i="11"/>
  <c r="I52" i="11" s="1"/>
  <c r="B15" i="11"/>
  <c r="K14" i="11"/>
  <c r="L51" i="11" s="1"/>
  <c r="F14" i="11"/>
  <c r="I51" i="11" s="1"/>
  <c r="B14" i="11"/>
  <c r="F51" i="11" s="1"/>
  <c r="K13" i="11"/>
  <c r="L50" i="11" s="1"/>
  <c r="F13" i="11"/>
  <c r="I50" i="11"/>
  <c r="B13" i="11"/>
  <c r="F50" i="11" s="1"/>
  <c r="K12" i="11"/>
  <c r="L49" i="11" s="1"/>
  <c r="F12" i="11"/>
  <c r="B12" i="11"/>
  <c r="F49" i="11"/>
  <c r="K11" i="11"/>
  <c r="L48" i="11" s="1"/>
  <c r="F11" i="11"/>
  <c r="I48" i="11"/>
  <c r="B11" i="11"/>
  <c r="K10" i="11"/>
  <c r="L47" i="11" s="1"/>
  <c r="F10" i="11"/>
  <c r="I47" i="11" s="1"/>
  <c r="B10" i="11"/>
  <c r="K9" i="11"/>
  <c r="L46" i="11" s="1"/>
  <c r="F9" i="11"/>
  <c r="B9" i="11"/>
  <c r="F46" i="11" s="1"/>
  <c r="K8" i="11"/>
  <c r="L45" i="11" s="1"/>
  <c r="F8" i="11"/>
  <c r="B8" i="11"/>
  <c r="F45" i="11" s="1"/>
  <c r="K7" i="11"/>
  <c r="L44" i="11" s="1"/>
  <c r="F7" i="11"/>
  <c r="I44" i="11" s="1"/>
  <c r="B7" i="11"/>
  <c r="F44" i="11" s="1"/>
  <c r="K6" i="11"/>
  <c r="L43" i="11" s="1"/>
  <c r="F6" i="11"/>
  <c r="I43" i="11"/>
  <c r="B6" i="11"/>
  <c r="F43" i="11" s="1"/>
  <c r="K5" i="11"/>
  <c r="F5" i="11"/>
  <c r="J5" i="11" s="1"/>
  <c r="O5" i="11" s="1"/>
  <c r="B42" i="11" s="1"/>
  <c r="I42" i="11"/>
  <c r="B5" i="11"/>
  <c r="F42" i="11" s="1"/>
  <c r="K4" i="11"/>
  <c r="L41" i="11" s="1"/>
  <c r="F4" i="11"/>
  <c r="B4" i="11"/>
  <c r="F41" i="11"/>
  <c r="L3" i="11"/>
  <c r="I3" i="11"/>
  <c r="H3" i="11"/>
  <c r="G3" i="11"/>
  <c r="D3" i="11"/>
  <c r="C3" i="11"/>
  <c r="B29" i="11"/>
  <c r="L42" i="11"/>
  <c r="J22" i="11"/>
  <c r="O22" i="11"/>
  <c r="B59" i="11" s="1"/>
  <c r="L3" i="10"/>
  <c r="M3" i="10" s="1"/>
  <c r="L4" i="10"/>
  <c r="L5" i="10"/>
  <c r="M5" i="10" s="1"/>
  <c r="L6" i="10"/>
  <c r="M6" i="10" s="1"/>
  <c r="L7" i="10"/>
  <c r="L8" i="10"/>
  <c r="M8" i="10" s="1"/>
  <c r="L9" i="10"/>
  <c r="M9" i="10" s="1"/>
  <c r="L10" i="10"/>
  <c r="M10" i="10" s="1"/>
  <c r="L11" i="10"/>
  <c r="M11" i="10" s="1"/>
  <c r="L12" i="10"/>
  <c r="L13" i="10"/>
  <c r="M13" i="10" s="1"/>
  <c r="L14" i="10"/>
  <c r="M14" i="10" s="1"/>
  <c r="L15" i="10"/>
  <c r="M15" i="10" s="1"/>
  <c r="L16" i="10"/>
  <c r="M16" i="10" s="1"/>
  <c r="L17" i="10"/>
  <c r="M17" i="10" s="1"/>
  <c r="L18" i="10"/>
  <c r="M18" i="10" s="1"/>
  <c r="L19" i="10"/>
  <c r="L20" i="10"/>
  <c r="M20" i="10" s="1"/>
  <c r="L21" i="10"/>
  <c r="M21" i="10" s="1"/>
  <c r="L22" i="10"/>
  <c r="L23" i="10"/>
  <c r="L24" i="10"/>
  <c r="L25" i="10"/>
  <c r="M25" i="10" s="1"/>
  <c r="L26" i="10"/>
  <c r="M26" i="10" s="1"/>
  <c r="L27" i="10"/>
  <c r="M27" i="10" s="1"/>
  <c r="L28" i="10"/>
  <c r="M28" i="10" s="1"/>
  <c r="L29" i="10"/>
  <c r="M29" i="10" s="1"/>
  <c r="L30" i="10"/>
  <c r="M30" i="10" s="1"/>
  <c r="L31" i="10"/>
  <c r="M31" i="10" s="1"/>
  <c r="L32" i="10"/>
  <c r="M32" i="10" s="1"/>
  <c r="L33" i="10"/>
  <c r="M33" i="10" s="1"/>
  <c r="I3" i="10"/>
  <c r="J3" i="10" s="1"/>
  <c r="I4" i="10"/>
  <c r="J4" i="10" s="1"/>
  <c r="I5" i="10"/>
  <c r="J5" i="10" s="1"/>
  <c r="I6" i="10"/>
  <c r="J6" i="10" s="1"/>
  <c r="I7" i="10"/>
  <c r="J7" i="10" s="1"/>
  <c r="I8" i="10"/>
  <c r="I9" i="10"/>
  <c r="J9" i="10" s="1"/>
  <c r="I10" i="10"/>
  <c r="J10" i="10" s="1"/>
  <c r="I11" i="10"/>
  <c r="J11" i="10" s="1"/>
  <c r="I12" i="10"/>
  <c r="J12" i="10" s="1"/>
  <c r="I13" i="10"/>
  <c r="J13" i="10" s="1"/>
  <c r="I14" i="10"/>
  <c r="J14" i="10" s="1"/>
  <c r="I15" i="10"/>
  <c r="I16" i="10"/>
  <c r="J16" i="10" s="1"/>
  <c r="I17" i="10"/>
  <c r="J17" i="10" s="1"/>
  <c r="I18" i="10"/>
  <c r="J18" i="10" s="1"/>
  <c r="I19" i="10"/>
  <c r="J19" i="10" s="1"/>
  <c r="I20" i="10"/>
  <c r="J20" i="10" s="1"/>
  <c r="I21" i="10"/>
  <c r="J21" i="10" s="1"/>
  <c r="I22" i="10"/>
  <c r="J22" i="10" s="1"/>
  <c r="I23" i="10"/>
  <c r="J23" i="10" s="1"/>
  <c r="I24" i="10"/>
  <c r="I25" i="10"/>
  <c r="J25" i="10" s="1"/>
  <c r="I26" i="10"/>
  <c r="J26" i="10" s="1"/>
  <c r="I27" i="10"/>
  <c r="J27" i="10" s="1"/>
  <c r="I28" i="10"/>
  <c r="J28" i="10" s="1"/>
  <c r="I29" i="10"/>
  <c r="J29" i="10" s="1"/>
  <c r="I30" i="10"/>
  <c r="I31" i="10"/>
  <c r="J31" i="10" s="1"/>
  <c r="I32" i="10"/>
  <c r="J32" i="10" s="1"/>
  <c r="I33" i="10"/>
  <c r="J33" i="10" s="1"/>
  <c r="F3" i="10"/>
  <c r="F4" i="10"/>
  <c r="G4" i="10" s="1"/>
  <c r="F5" i="10"/>
  <c r="G5" i="10" s="1"/>
  <c r="F6" i="10"/>
  <c r="F7" i="10"/>
  <c r="G7" i="10" s="1"/>
  <c r="F8" i="10"/>
  <c r="G8" i="10" s="1"/>
  <c r="F9" i="10"/>
  <c r="G9" i="10" s="1"/>
  <c r="F10" i="10"/>
  <c r="G10" i="10" s="1"/>
  <c r="F11" i="10"/>
  <c r="G11" i="10" s="1"/>
  <c r="F12" i="10"/>
  <c r="F13" i="10"/>
  <c r="G13" i="10" s="1"/>
  <c r="F14" i="10"/>
  <c r="F15" i="10"/>
  <c r="G15" i="10" s="1"/>
  <c r="F16" i="10"/>
  <c r="G16" i="10" s="1"/>
  <c r="F17" i="10"/>
  <c r="G17" i="10" s="1"/>
  <c r="F18" i="10"/>
  <c r="G18" i="10" s="1"/>
  <c r="F19" i="10"/>
  <c r="G19" i="10" s="1"/>
  <c r="F20" i="10"/>
  <c r="G20" i="10" s="1"/>
  <c r="F21" i="10"/>
  <c r="G21" i="10" s="1"/>
  <c r="F22" i="10"/>
  <c r="G22" i="10" s="1"/>
  <c r="F23" i="10"/>
  <c r="G23" i="10" s="1"/>
  <c r="F24" i="10"/>
  <c r="G24" i="10" s="1"/>
  <c r="F25" i="10"/>
  <c r="F26" i="10"/>
  <c r="G26" i="10" s="1"/>
  <c r="F27" i="10"/>
  <c r="F28" i="10"/>
  <c r="G28" i="10" s="1"/>
  <c r="F29" i="10"/>
  <c r="G29" i="10" s="1"/>
  <c r="F30" i="10"/>
  <c r="G30" i="10" s="1"/>
  <c r="F31" i="10"/>
  <c r="F32" i="10"/>
  <c r="G32" i="10" s="1"/>
  <c r="F33" i="10"/>
  <c r="K73" i="9"/>
  <c r="K64" i="9"/>
  <c r="K52" i="9"/>
  <c r="F34" i="9"/>
  <c r="H73" i="9" s="1"/>
  <c r="B34" i="9"/>
  <c r="J34" i="9" s="1"/>
  <c r="O34" i="9" s="1"/>
  <c r="K33" i="9"/>
  <c r="K72" i="9" s="1"/>
  <c r="F33" i="9"/>
  <c r="H72" i="9" s="1"/>
  <c r="B33" i="9"/>
  <c r="E72" i="9" s="1"/>
  <c r="K32" i="9"/>
  <c r="K71" i="9"/>
  <c r="F32" i="9"/>
  <c r="H71" i="9"/>
  <c r="B32" i="9"/>
  <c r="J32" i="9" s="1"/>
  <c r="O32" i="9" s="1"/>
  <c r="K31" i="9"/>
  <c r="K70" i="9" s="1"/>
  <c r="F31" i="9"/>
  <c r="H70" i="9"/>
  <c r="B31" i="9"/>
  <c r="J31" i="9" s="1"/>
  <c r="O31" i="9" s="1"/>
  <c r="K30" i="9"/>
  <c r="K69" i="9"/>
  <c r="F30" i="9"/>
  <c r="H69" i="9" s="1"/>
  <c r="B30" i="9"/>
  <c r="N29" i="9"/>
  <c r="M29" i="9"/>
  <c r="L29" i="9"/>
  <c r="I29" i="9"/>
  <c r="H29" i="9"/>
  <c r="G29" i="9"/>
  <c r="E29" i="9"/>
  <c r="D29" i="9"/>
  <c r="C29" i="9"/>
  <c r="K28" i="9"/>
  <c r="F28" i="9"/>
  <c r="H67" i="9" s="1"/>
  <c r="B28" i="9"/>
  <c r="E67" i="9" s="1"/>
  <c r="K27" i="9"/>
  <c r="K66" i="9"/>
  <c r="F27" i="9"/>
  <c r="H66" i="9" s="1"/>
  <c r="B27" i="9"/>
  <c r="J27" i="9"/>
  <c r="K26" i="9"/>
  <c r="K65" i="9" s="1"/>
  <c r="F26" i="9"/>
  <c r="H65" i="9"/>
  <c r="B26" i="9"/>
  <c r="K25" i="9"/>
  <c r="F25" i="9"/>
  <c r="H64" i="9" s="1"/>
  <c r="B25" i="9"/>
  <c r="K24" i="9"/>
  <c r="K63" i="9" s="1"/>
  <c r="F24" i="9"/>
  <c r="H63" i="9" s="1"/>
  <c r="B24" i="9"/>
  <c r="J24" i="9" s="1"/>
  <c r="O24" i="9" s="1"/>
  <c r="E63" i="9"/>
  <c r="K23" i="9"/>
  <c r="K62" i="9"/>
  <c r="F23" i="9"/>
  <c r="J23" i="9" s="1"/>
  <c r="O23" i="9" s="1"/>
  <c r="H62" i="9"/>
  <c r="B23" i="9"/>
  <c r="K22" i="9"/>
  <c r="K61" i="9" s="1"/>
  <c r="F22" i="9"/>
  <c r="B22" i="9"/>
  <c r="E61" i="9" s="1"/>
  <c r="K21" i="9"/>
  <c r="K60" i="9" s="1"/>
  <c r="F21" i="9"/>
  <c r="H60" i="9" s="1"/>
  <c r="B21" i="9"/>
  <c r="K20" i="9"/>
  <c r="K59" i="9" s="1"/>
  <c r="F20" i="9"/>
  <c r="B20" i="9"/>
  <c r="E59" i="9" s="1"/>
  <c r="K19" i="9"/>
  <c r="K58" i="9"/>
  <c r="F19" i="9"/>
  <c r="H58" i="9" s="1"/>
  <c r="B19" i="9"/>
  <c r="K18" i="9"/>
  <c r="F18" i="9"/>
  <c r="H57" i="9" s="1"/>
  <c r="B18" i="9"/>
  <c r="E57" i="9" s="1"/>
  <c r="K17" i="9"/>
  <c r="K56" i="9" s="1"/>
  <c r="F17" i="9"/>
  <c r="H56" i="9"/>
  <c r="B17" i="9"/>
  <c r="E56" i="9" s="1"/>
  <c r="K16" i="9"/>
  <c r="K55" i="9"/>
  <c r="F16" i="9"/>
  <c r="H55" i="9" s="1"/>
  <c r="B16" i="9"/>
  <c r="K15" i="9"/>
  <c r="K54" i="9" s="1"/>
  <c r="F15" i="9"/>
  <c r="H54" i="9" s="1"/>
  <c r="B15" i="9"/>
  <c r="E54" i="9" s="1"/>
  <c r="K14" i="9"/>
  <c r="K53" i="9"/>
  <c r="F14" i="9"/>
  <c r="H53" i="9" s="1"/>
  <c r="B14" i="9"/>
  <c r="E53" i="9" s="1"/>
  <c r="K13" i="9"/>
  <c r="F13" i="9"/>
  <c r="H52" i="9" s="1"/>
  <c r="B13" i="9"/>
  <c r="K12" i="9"/>
  <c r="K51" i="9" s="1"/>
  <c r="F12" i="9"/>
  <c r="B12" i="9"/>
  <c r="E51" i="9" s="1"/>
  <c r="K11" i="9"/>
  <c r="K50" i="9"/>
  <c r="F11" i="9"/>
  <c r="H50" i="9" s="1"/>
  <c r="B11" i="9"/>
  <c r="K10" i="9"/>
  <c r="K49" i="9" s="1"/>
  <c r="F10" i="9"/>
  <c r="J10" i="9" s="1"/>
  <c r="O10" i="9" s="1"/>
  <c r="H49" i="9"/>
  <c r="B10" i="9"/>
  <c r="E49" i="9" s="1"/>
  <c r="K9" i="9"/>
  <c r="K48" i="9" s="1"/>
  <c r="F9" i="9"/>
  <c r="H48" i="9" s="1"/>
  <c r="B9" i="9"/>
  <c r="E48" i="9" s="1"/>
  <c r="K8" i="9"/>
  <c r="F8" i="9"/>
  <c r="H47" i="9" s="1"/>
  <c r="B8" i="9"/>
  <c r="K7" i="9"/>
  <c r="K46" i="9"/>
  <c r="F7" i="9"/>
  <c r="J7" i="9" s="1"/>
  <c r="O7" i="9" s="1"/>
  <c r="B7" i="9"/>
  <c r="K6" i="9"/>
  <c r="K45" i="9"/>
  <c r="F6" i="9"/>
  <c r="H45" i="9" s="1"/>
  <c r="B6" i="9"/>
  <c r="E45" i="9"/>
  <c r="K5" i="9"/>
  <c r="K44" i="9" s="1"/>
  <c r="F5" i="9"/>
  <c r="H44" i="9" s="1"/>
  <c r="B5" i="9"/>
  <c r="E44" i="9" s="1"/>
  <c r="K4" i="9"/>
  <c r="K43" i="9" s="1"/>
  <c r="F4" i="9"/>
  <c r="B4" i="9"/>
  <c r="N3" i="9"/>
  <c r="M3" i="9"/>
  <c r="L3" i="9"/>
  <c r="I3" i="9"/>
  <c r="H3" i="9"/>
  <c r="G3" i="9"/>
  <c r="E3" i="9"/>
  <c r="D3" i="9"/>
  <c r="C3" i="9"/>
  <c r="J29" i="11"/>
  <c r="F66" i="11"/>
  <c r="J28" i="9"/>
  <c r="H59" i="9"/>
  <c r="M23" i="10"/>
  <c r="M19" i="10"/>
  <c r="M12" i="10"/>
  <c r="M4" i="10"/>
  <c r="H43" i="9"/>
  <c r="M24" i="10"/>
  <c r="O27" i="9"/>
  <c r="E46" i="9"/>
  <c r="E62" i="9"/>
  <c r="J6" i="9"/>
  <c r="O6" i="9" s="1"/>
  <c r="J18" i="9"/>
  <c r="J33" i="9"/>
  <c r="O33" i="9" s="1"/>
  <c r="E73" i="9"/>
  <c r="J17" i="9"/>
  <c r="O17" i="9" s="1"/>
  <c r="E58" i="9"/>
  <c r="E66" i="9"/>
  <c r="F34" i="8"/>
  <c r="B34" i="8"/>
  <c r="F33" i="8"/>
  <c r="B33" i="8"/>
  <c r="F32" i="8"/>
  <c r="B32" i="8"/>
  <c r="J32" i="8" s="1"/>
  <c r="O32" i="8" s="1"/>
  <c r="F31" i="8"/>
  <c r="B31" i="8"/>
  <c r="F30" i="8"/>
  <c r="B30" i="8"/>
  <c r="N29" i="8"/>
  <c r="M29" i="8"/>
  <c r="L29" i="8"/>
  <c r="K29" i="8" s="1"/>
  <c r="I29" i="8"/>
  <c r="F29" i="8" s="1"/>
  <c r="H29" i="8"/>
  <c r="G29" i="8"/>
  <c r="E29" i="8"/>
  <c r="D29" i="8"/>
  <c r="C29" i="8"/>
  <c r="K28" i="8"/>
  <c r="F28" i="8"/>
  <c r="B28" i="8"/>
  <c r="K27" i="8"/>
  <c r="F27" i="8"/>
  <c r="B27" i="8"/>
  <c r="K26" i="8"/>
  <c r="F26" i="8"/>
  <c r="B26" i="8"/>
  <c r="J26" i="8" s="1"/>
  <c r="O26" i="8" s="1"/>
  <c r="K25" i="8"/>
  <c r="F25" i="8"/>
  <c r="B25" i="8"/>
  <c r="J25" i="8" s="1"/>
  <c r="O25" i="8" s="1"/>
  <c r="K24" i="8"/>
  <c r="F24" i="8"/>
  <c r="B24" i="8"/>
  <c r="K23" i="8"/>
  <c r="F23" i="8"/>
  <c r="B23" i="8"/>
  <c r="K22" i="8"/>
  <c r="F22" i="8"/>
  <c r="B22" i="8"/>
  <c r="K21" i="8"/>
  <c r="F21" i="8"/>
  <c r="B21" i="8"/>
  <c r="J21" i="8" s="1"/>
  <c r="O21" i="8" s="1"/>
  <c r="K20" i="8"/>
  <c r="F20" i="8"/>
  <c r="B20" i="8"/>
  <c r="K19" i="8"/>
  <c r="F19" i="8"/>
  <c r="B19" i="8"/>
  <c r="J19" i="8"/>
  <c r="O19" i="8" s="1"/>
  <c r="K18" i="8"/>
  <c r="F18" i="8"/>
  <c r="B18" i="8"/>
  <c r="J18" i="8" s="1"/>
  <c r="O18" i="8" s="1"/>
  <c r="K17" i="8"/>
  <c r="F17" i="8"/>
  <c r="B17" i="8"/>
  <c r="K16" i="8"/>
  <c r="F16" i="8"/>
  <c r="B16" i="8"/>
  <c r="J16" i="8" s="1"/>
  <c r="O16" i="8" s="1"/>
  <c r="K15" i="8"/>
  <c r="O15" i="8" s="1"/>
  <c r="F15" i="8"/>
  <c r="B15" i="8"/>
  <c r="K14" i="8"/>
  <c r="F14" i="8"/>
  <c r="B14" i="8"/>
  <c r="K13" i="8"/>
  <c r="F13" i="8"/>
  <c r="B13" i="8"/>
  <c r="K12" i="8"/>
  <c r="F12" i="8"/>
  <c r="B12" i="8"/>
  <c r="J12" i="8"/>
  <c r="O12" i="8" s="1"/>
  <c r="K11" i="8"/>
  <c r="F11" i="8"/>
  <c r="B11" i="8"/>
  <c r="J11" i="8" s="1"/>
  <c r="O11" i="8" s="1"/>
  <c r="K10" i="8"/>
  <c r="F10" i="8"/>
  <c r="B10" i="8"/>
  <c r="J10" i="8" s="1"/>
  <c r="K9" i="8"/>
  <c r="J9" i="8"/>
  <c r="O9" i="8" s="1"/>
  <c r="F9" i="8"/>
  <c r="B9" i="8"/>
  <c r="K8" i="8"/>
  <c r="F8" i="8"/>
  <c r="B8" i="8"/>
  <c r="K7" i="8"/>
  <c r="F7" i="8"/>
  <c r="B7" i="8"/>
  <c r="J7" i="8" s="1"/>
  <c r="O7" i="8" s="1"/>
  <c r="K6" i="8"/>
  <c r="F6" i="8"/>
  <c r="B6" i="8"/>
  <c r="K5" i="8"/>
  <c r="F5" i="8"/>
  <c r="B5" i="8"/>
  <c r="J5" i="8"/>
  <c r="K4" i="8"/>
  <c r="F4" i="8"/>
  <c r="B4" i="8"/>
  <c r="J4" i="8" s="1"/>
  <c r="N3" i="8"/>
  <c r="M3" i="8"/>
  <c r="L3" i="8"/>
  <c r="I3" i="8"/>
  <c r="H3" i="8"/>
  <c r="G3" i="8"/>
  <c r="E3" i="8"/>
  <c r="D3" i="8"/>
  <c r="C3" i="8"/>
  <c r="B3" i="8" s="1"/>
  <c r="J15" i="8"/>
  <c r="J31" i="8"/>
  <c r="O31" i="8" s="1"/>
  <c r="J33" i="8"/>
  <c r="O33" i="8" s="1"/>
  <c r="L71" i="6"/>
  <c r="K30" i="6"/>
  <c r="L67" i="6"/>
  <c r="K31" i="6"/>
  <c r="L68" i="6" s="1"/>
  <c r="K32" i="6"/>
  <c r="L69" i="6"/>
  <c r="K33" i="6"/>
  <c r="L70" i="6" s="1"/>
  <c r="M3" i="6"/>
  <c r="L3" i="6"/>
  <c r="E3" i="6"/>
  <c r="D29" i="6"/>
  <c r="B29" i="6" s="1"/>
  <c r="J29" i="6" s="1"/>
  <c r="O29" i="6" s="1"/>
  <c r="B66" i="6" s="1"/>
  <c r="D3" i="6"/>
  <c r="F34" i="6"/>
  <c r="I71" i="6"/>
  <c r="B34" i="6"/>
  <c r="F71" i="6" s="1"/>
  <c r="F33" i="6"/>
  <c r="I70" i="6"/>
  <c r="B33" i="6"/>
  <c r="F70" i="6" s="1"/>
  <c r="F32" i="6"/>
  <c r="I69" i="6"/>
  <c r="B32" i="6"/>
  <c r="F69" i="6" s="1"/>
  <c r="F31" i="6"/>
  <c r="I68" i="6"/>
  <c r="B31" i="6"/>
  <c r="F68" i="6" s="1"/>
  <c r="F30" i="6"/>
  <c r="I67" i="6"/>
  <c r="B30" i="6"/>
  <c r="F67" i="6" s="1"/>
  <c r="N29" i="6"/>
  <c r="M29" i="6"/>
  <c r="K29" i="6" s="1"/>
  <c r="L66" i="6" s="1"/>
  <c r="L29" i="6"/>
  <c r="I29" i="6"/>
  <c r="H29" i="6"/>
  <c r="G29" i="6"/>
  <c r="F29" i="6" s="1"/>
  <c r="I66" i="6" s="1"/>
  <c r="E29" i="6"/>
  <c r="C29" i="6"/>
  <c r="K28" i="6"/>
  <c r="L65" i="6"/>
  <c r="F28" i="6"/>
  <c r="I65" i="6" s="1"/>
  <c r="B28" i="6"/>
  <c r="F65" i="6"/>
  <c r="K27" i="6"/>
  <c r="L64" i="6" s="1"/>
  <c r="F27" i="6"/>
  <c r="I64" i="6"/>
  <c r="B27" i="6"/>
  <c r="K26" i="6"/>
  <c r="L63" i="6"/>
  <c r="F26" i="6"/>
  <c r="I63" i="6" s="1"/>
  <c r="B26" i="6"/>
  <c r="F63" i="6"/>
  <c r="K25" i="6"/>
  <c r="L62" i="6" s="1"/>
  <c r="F25" i="6"/>
  <c r="I62" i="6"/>
  <c r="B25" i="6"/>
  <c r="F62" i="6" s="1"/>
  <c r="K24" i="6"/>
  <c r="L61" i="6"/>
  <c r="F24" i="6"/>
  <c r="I61" i="6" s="1"/>
  <c r="B24" i="6"/>
  <c r="F61" i="6"/>
  <c r="K23" i="6"/>
  <c r="L60" i="6" s="1"/>
  <c r="F23" i="6"/>
  <c r="I60" i="6"/>
  <c r="B23" i="6"/>
  <c r="F60" i="6" s="1"/>
  <c r="K22" i="6"/>
  <c r="L59" i="6"/>
  <c r="F22" i="6"/>
  <c r="I59" i="6" s="1"/>
  <c r="B22" i="6"/>
  <c r="F59" i="6"/>
  <c r="K21" i="6"/>
  <c r="L58" i="6" s="1"/>
  <c r="F21" i="6"/>
  <c r="I58" i="6"/>
  <c r="B21" i="6"/>
  <c r="F58" i="6" s="1"/>
  <c r="K20" i="6"/>
  <c r="L57" i="6"/>
  <c r="F20" i="6"/>
  <c r="I57" i="6" s="1"/>
  <c r="F57" i="6"/>
  <c r="K19" i="6"/>
  <c r="L56" i="6" s="1"/>
  <c r="F19" i="6"/>
  <c r="I56" i="6" s="1"/>
  <c r="B19" i="6"/>
  <c r="F56" i="6" s="1"/>
  <c r="K18" i="6"/>
  <c r="L55" i="6" s="1"/>
  <c r="F18" i="6"/>
  <c r="I55" i="6" s="1"/>
  <c r="B18" i="6"/>
  <c r="K17" i="6"/>
  <c r="L54" i="6" s="1"/>
  <c r="F17" i="6"/>
  <c r="I54" i="6" s="1"/>
  <c r="B17" i="6"/>
  <c r="F54" i="6" s="1"/>
  <c r="K16" i="6"/>
  <c r="L53" i="6" s="1"/>
  <c r="F16" i="6"/>
  <c r="I53" i="6" s="1"/>
  <c r="B16" i="6"/>
  <c r="F53" i="6" s="1"/>
  <c r="K15" i="6"/>
  <c r="L52" i="6" s="1"/>
  <c r="F15" i="6"/>
  <c r="I52" i="6"/>
  <c r="B15" i="6"/>
  <c r="F52" i="6" s="1"/>
  <c r="K14" i="6"/>
  <c r="L51" i="6"/>
  <c r="F14" i="6"/>
  <c r="I51" i="6" s="1"/>
  <c r="B14" i="6"/>
  <c r="F51" i="6" s="1"/>
  <c r="K13" i="6"/>
  <c r="L50" i="6" s="1"/>
  <c r="F13" i="6"/>
  <c r="I50" i="6" s="1"/>
  <c r="B13" i="6"/>
  <c r="F50" i="6" s="1"/>
  <c r="K12" i="6"/>
  <c r="L49" i="6" s="1"/>
  <c r="F12" i="6"/>
  <c r="I49" i="6" s="1"/>
  <c r="B12" i="6"/>
  <c r="F49" i="6"/>
  <c r="K11" i="6"/>
  <c r="L48" i="6" s="1"/>
  <c r="F11" i="6"/>
  <c r="I48" i="6" s="1"/>
  <c r="B11" i="6"/>
  <c r="K10" i="6"/>
  <c r="L47" i="6" s="1"/>
  <c r="F10" i="6"/>
  <c r="I47" i="6" s="1"/>
  <c r="B10" i="6"/>
  <c r="J10" i="6" s="1"/>
  <c r="F47" i="6"/>
  <c r="K9" i="6"/>
  <c r="L46" i="6" s="1"/>
  <c r="F9" i="6"/>
  <c r="I46" i="6"/>
  <c r="B9" i="6"/>
  <c r="F46" i="6" s="1"/>
  <c r="K8" i="6"/>
  <c r="L45" i="6" s="1"/>
  <c r="F8" i="6"/>
  <c r="I45" i="6" s="1"/>
  <c r="B8" i="6"/>
  <c r="F45" i="6" s="1"/>
  <c r="K7" i="6"/>
  <c r="L44" i="6" s="1"/>
  <c r="F7" i="6"/>
  <c r="I44" i="6"/>
  <c r="B7" i="6"/>
  <c r="F44" i="6" s="1"/>
  <c r="K6" i="6"/>
  <c r="L43" i="6"/>
  <c r="F6" i="6"/>
  <c r="I43" i="6" s="1"/>
  <c r="B6" i="6"/>
  <c r="F43" i="6" s="1"/>
  <c r="K5" i="6"/>
  <c r="L42" i="6" s="1"/>
  <c r="F5" i="6"/>
  <c r="I42" i="6"/>
  <c r="B5" i="6"/>
  <c r="F42" i="6" s="1"/>
  <c r="K4" i="6"/>
  <c r="L41" i="6"/>
  <c r="F4" i="6"/>
  <c r="B4" i="6"/>
  <c r="F41" i="6"/>
  <c r="N3" i="6"/>
  <c r="I3" i="6"/>
  <c r="H3" i="6"/>
  <c r="G3" i="6"/>
  <c r="J33" i="6"/>
  <c r="J25" i="6"/>
  <c r="O25" i="6" s="1"/>
  <c r="B62" i="6" s="1"/>
  <c r="J31" i="6"/>
  <c r="O31" i="6" s="1"/>
  <c r="B68" i="6" s="1"/>
  <c r="J19" i="6"/>
  <c r="O19" i="6" s="1"/>
  <c r="B56" i="6" s="1"/>
  <c r="J28" i="6"/>
  <c r="O28" i="6" s="1"/>
  <c r="B65" i="6" s="1"/>
  <c r="J12" i="6"/>
  <c r="O12" i="6" s="1"/>
  <c r="B49" i="6" s="1"/>
  <c r="J20" i="6"/>
  <c r="O20" i="6"/>
  <c r="B57" i="6" s="1"/>
  <c r="M112" i="2"/>
  <c r="J112" i="2"/>
  <c r="G112" i="2"/>
  <c r="M111" i="2"/>
  <c r="J111" i="2"/>
  <c r="G111" i="2"/>
  <c r="M110" i="2"/>
  <c r="J110" i="2"/>
  <c r="G110" i="2"/>
  <c r="M109" i="2"/>
  <c r="J109" i="2"/>
  <c r="G109" i="2"/>
  <c r="M108" i="2"/>
  <c r="J108" i="2"/>
  <c r="G108" i="2"/>
  <c r="M107" i="2"/>
  <c r="J107" i="2"/>
  <c r="G107" i="2"/>
  <c r="M106" i="2"/>
  <c r="J106" i="2"/>
  <c r="G106" i="2"/>
  <c r="M105" i="2"/>
  <c r="J105" i="2"/>
  <c r="G105" i="2"/>
  <c r="M104" i="2"/>
  <c r="J104" i="2"/>
  <c r="G104" i="2"/>
  <c r="M103" i="2"/>
  <c r="J103" i="2"/>
  <c r="G103" i="2"/>
  <c r="M102" i="2"/>
  <c r="J102" i="2"/>
  <c r="G102" i="2"/>
  <c r="M101" i="2"/>
  <c r="J101" i="2"/>
  <c r="G101" i="2"/>
  <c r="M100" i="2"/>
  <c r="J100" i="2"/>
  <c r="G100" i="2"/>
  <c r="M99" i="2"/>
  <c r="J99" i="2"/>
  <c r="G99" i="2"/>
  <c r="M98" i="2"/>
  <c r="J98" i="2"/>
  <c r="G98" i="2"/>
  <c r="M97" i="2"/>
  <c r="J97" i="2"/>
  <c r="G97" i="2"/>
  <c r="M96" i="2"/>
  <c r="J96" i="2"/>
  <c r="G96" i="2"/>
  <c r="M95" i="2"/>
  <c r="J95" i="2"/>
  <c r="G95" i="2"/>
  <c r="M94" i="2"/>
  <c r="J94" i="2"/>
  <c r="G94" i="2"/>
  <c r="M93" i="2"/>
  <c r="J93" i="2"/>
  <c r="G93" i="2"/>
  <c r="M92" i="2"/>
  <c r="J92" i="2"/>
  <c r="G92" i="2"/>
  <c r="M91" i="2"/>
  <c r="J91" i="2"/>
  <c r="G91" i="2"/>
  <c r="M90" i="2"/>
  <c r="J90" i="2"/>
  <c r="G90" i="2"/>
  <c r="M89" i="2"/>
  <c r="J89" i="2"/>
  <c r="G89" i="2"/>
  <c r="M88" i="2"/>
  <c r="J88" i="2"/>
  <c r="G88" i="2"/>
  <c r="M87" i="2"/>
  <c r="J87" i="2"/>
  <c r="G87" i="2"/>
  <c r="M86" i="2"/>
  <c r="J86" i="2"/>
  <c r="G86" i="2"/>
  <c r="M85" i="2"/>
  <c r="J85" i="2"/>
  <c r="G85" i="2"/>
  <c r="M84" i="2"/>
  <c r="J84" i="2"/>
  <c r="G84" i="2"/>
  <c r="M83" i="2"/>
  <c r="J83" i="2"/>
  <c r="G83" i="2"/>
  <c r="M82" i="2"/>
  <c r="J82" i="2"/>
  <c r="G82" i="2"/>
  <c r="M81" i="2"/>
  <c r="J81" i="2"/>
  <c r="G81" i="2"/>
  <c r="F34" i="2"/>
  <c r="B34" i="2"/>
  <c r="J34" i="2" s="1"/>
  <c r="O34" i="2" s="1"/>
  <c r="F33" i="2"/>
  <c r="B33" i="2"/>
  <c r="J33" i="2"/>
  <c r="O33" i="2"/>
  <c r="F32" i="2"/>
  <c r="B32" i="2"/>
  <c r="J32" i="2" s="1"/>
  <c r="O32" i="2" s="1"/>
  <c r="F31" i="2"/>
  <c r="B31" i="2"/>
  <c r="J31" i="2" s="1"/>
  <c r="O31" i="2" s="1"/>
  <c r="F30" i="2"/>
  <c r="B30" i="2"/>
  <c r="J30" i="2" s="1"/>
  <c r="O30" i="2" s="1"/>
  <c r="N29" i="2"/>
  <c r="M29" i="2"/>
  <c r="K29" i="2" s="1"/>
  <c r="L29" i="2"/>
  <c r="I29" i="2"/>
  <c r="H29" i="2"/>
  <c r="G29" i="2"/>
  <c r="E29" i="2"/>
  <c r="D29" i="2"/>
  <c r="C29" i="2"/>
  <c r="B29" i="2" s="1"/>
  <c r="K28" i="2"/>
  <c r="F28" i="2"/>
  <c r="B28" i="2"/>
  <c r="J28" i="2" s="1"/>
  <c r="K27" i="2"/>
  <c r="F27" i="2"/>
  <c r="B27" i="2"/>
  <c r="K26" i="2"/>
  <c r="F26" i="2"/>
  <c r="B26" i="2"/>
  <c r="J26" i="2" s="1"/>
  <c r="K25" i="2"/>
  <c r="F25" i="2"/>
  <c r="B25" i="2"/>
  <c r="K24" i="2"/>
  <c r="F24" i="2"/>
  <c r="B24" i="2"/>
  <c r="K23" i="2"/>
  <c r="F23" i="2"/>
  <c r="J23" i="2" s="1"/>
  <c r="O23" i="2" s="1"/>
  <c r="B23" i="2"/>
  <c r="K22" i="2"/>
  <c r="F22" i="2"/>
  <c r="B22" i="2"/>
  <c r="J22" i="2" s="1"/>
  <c r="K21" i="2"/>
  <c r="F21" i="2"/>
  <c r="B21" i="2"/>
  <c r="K20" i="2"/>
  <c r="K3" i="2" s="1"/>
  <c r="F20" i="2"/>
  <c r="B20" i="2"/>
  <c r="J20" i="2" s="1"/>
  <c r="K19" i="2"/>
  <c r="F19" i="2"/>
  <c r="J19" i="2" s="1"/>
  <c r="O19" i="2" s="1"/>
  <c r="B19" i="2"/>
  <c r="K18" i="2"/>
  <c r="F18" i="2"/>
  <c r="B18" i="2"/>
  <c r="J18" i="2" s="1"/>
  <c r="O18" i="2" s="1"/>
  <c r="K17" i="2"/>
  <c r="F17" i="2"/>
  <c r="B17" i="2"/>
  <c r="K16" i="2"/>
  <c r="F16" i="2"/>
  <c r="B16" i="2"/>
  <c r="K15" i="2"/>
  <c r="F15" i="2"/>
  <c r="B15" i="2"/>
  <c r="J15" i="2" s="1"/>
  <c r="K14" i="2"/>
  <c r="F14" i="2"/>
  <c r="J14" i="2" s="1"/>
  <c r="O14" i="2" s="1"/>
  <c r="B14" i="2"/>
  <c r="K13" i="2"/>
  <c r="F13" i="2"/>
  <c r="B13" i="2"/>
  <c r="K12" i="2"/>
  <c r="F12" i="2"/>
  <c r="B12" i="2"/>
  <c r="K11" i="2"/>
  <c r="F11" i="2"/>
  <c r="B11" i="2"/>
  <c r="K10" i="2"/>
  <c r="F10" i="2"/>
  <c r="J10" i="2" s="1"/>
  <c r="O10" i="2" s="1"/>
  <c r="B10" i="2"/>
  <c r="K9" i="2"/>
  <c r="F9" i="2"/>
  <c r="B9" i="2"/>
  <c r="K8" i="2"/>
  <c r="F8" i="2"/>
  <c r="B8" i="2"/>
  <c r="K7" i="2"/>
  <c r="F7" i="2"/>
  <c r="B7" i="2"/>
  <c r="J7" i="2" s="1"/>
  <c r="K6" i="2"/>
  <c r="F6" i="2"/>
  <c r="J6" i="2" s="1"/>
  <c r="O6" i="2" s="1"/>
  <c r="B6" i="2"/>
  <c r="K5" i="2"/>
  <c r="F5" i="2"/>
  <c r="B5" i="2"/>
  <c r="K4" i="2"/>
  <c r="F4" i="2"/>
  <c r="B4" i="2"/>
  <c r="N3" i="2"/>
  <c r="M3" i="2"/>
  <c r="L3" i="2"/>
  <c r="I3" i="2"/>
  <c r="H3" i="2"/>
  <c r="G3" i="2"/>
  <c r="E3" i="2"/>
  <c r="D3" i="2"/>
  <c r="C3" i="2"/>
  <c r="J11" i="2"/>
  <c r="J13" i="2"/>
  <c r="J17" i="2"/>
  <c r="O17" i="2" s="1"/>
  <c r="J24" i="2"/>
  <c r="J5" i="2"/>
  <c r="J9" i="2"/>
  <c r="O24" i="2" l="1"/>
  <c r="B3" i="2"/>
  <c r="J21" i="6"/>
  <c r="O21" i="6" s="1"/>
  <c r="B58" i="6" s="1"/>
  <c r="F48" i="6"/>
  <c r="J11" i="6"/>
  <c r="O11" i="6" s="1"/>
  <c r="B48" i="6" s="1"/>
  <c r="J22" i="6"/>
  <c r="O22" i="6" s="1"/>
  <c r="B59" i="6" s="1"/>
  <c r="J15" i="9"/>
  <c r="O15" i="9" s="1"/>
  <c r="J8" i="9"/>
  <c r="O8" i="9" s="1"/>
  <c r="E47" i="9"/>
  <c r="H61" i="9"/>
  <c r="J22" i="9"/>
  <c r="O22" i="9" s="1"/>
  <c r="J30" i="9"/>
  <c r="O30" i="9" s="1"/>
  <c r="E69" i="9"/>
  <c r="J34" i="6"/>
  <c r="O34" i="6" s="1"/>
  <c r="B71" i="6" s="1"/>
  <c r="I41" i="6"/>
  <c r="J4" i="6"/>
  <c r="O4" i="6" s="1"/>
  <c r="B41" i="6" s="1"/>
  <c r="F3" i="6"/>
  <c r="I40" i="6" s="1"/>
  <c r="J18" i="6"/>
  <c r="O18" i="6" s="1"/>
  <c r="B55" i="6" s="1"/>
  <c r="F55" i="6"/>
  <c r="J9" i="9"/>
  <c r="O9" i="9" s="1"/>
  <c r="I46" i="11"/>
  <c r="J9" i="11"/>
  <c r="F52" i="11"/>
  <c r="J15" i="11"/>
  <c r="O15" i="11" s="1"/>
  <c r="B52" i="11" s="1"/>
  <c r="F53" i="11"/>
  <c r="J16" i="11"/>
  <c r="O16" i="11" s="1"/>
  <c r="B53" i="11" s="1"/>
  <c r="O33" i="6"/>
  <c r="B70" i="6" s="1"/>
  <c r="F64" i="6"/>
  <c r="J27" i="6"/>
  <c r="O27" i="6" s="1"/>
  <c r="B64" i="6" s="1"/>
  <c r="O5" i="8"/>
  <c r="J13" i="8"/>
  <c r="O13" i="8" s="1"/>
  <c r="J28" i="8"/>
  <c r="O28" i="8" s="1"/>
  <c r="J14" i="9"/>
  <c r="O14" i="9" s="1"/>
  <c r="J5" i="9"/>
  <c r="O5" i="9" s="1"/>
  <c r="J11" i="9"/>
  <c r="O11" i="9" s="1"/>
  <c r="E50" i="9"/>
  <c r="E65" i="9"/>
  <c r="J26" i="9"/>
  <c r="O26" i="9" s="1"/>
  <c r="O7" i="2"/>
  <c r="O15" i="2"/>
  <c r="J21" i="2"/>
  <c r="O21" i="2" s="1"/>
  <c r="O26" i="2"/>
  <c r="O10" i="6"/>
  <c r="B47" i="6" s="1"/>
  <c r="J15" i="6"/>
  <c r="O15" i="6" s="1"/>
  <c r="B52" i="6" s="1"/>
  <c r="J23" i="6"/>
  <c r="O23" i="6" s="1"/>
  <c r="B60" i="6" s="1"/>
  <c r="J24" i="6"/>
  <c r="O24" i="6" s="1"/>
  <c r="B61" i="6" s="1"/>
  <c r="J26" i="6"/>
  <c r="O26" i="6" s="1"/>
  <c r="B63" i="6" s="1"/>
  <c r="J30" i="6"/>
  <c r="O30" i="6" s="1"/>
  <c r="B67" i="6" s="1"/>
  <c r="J32" i="6"/>
  <c r="O32" i="6" s="1"/>
  <c r="B69" i="6" s="1"/>
  <c r="O4" i="8"/>
  <c r="J6" i="8"/>
  <c r="O6" i="8" s="1"/>
  <c r="O10" i="8"/>
  <c r="J17" i="8"/>
  <c r="O17" i="8" s="1"/>
  <c r="J20" i="8"/>
  <c r="O20" i="8" s="1"/>
  <c r="J24" i="8"/>
  <c r="O24" i="8" s="1"/>
  <c r="J27" i="8"/>
  <c r="O27" i="8" s="1"/>
  <c r="J30" i="8"/>
  <c r="O30" i="8" s="1"/>
  <c r="K29" i="9"/>
  <c r="K68" i="9" s="1"/>
  <c r="O11" i="2"/>
  <c r="J4" i="2"/>
  <c r="O4" i="2" s="1"/>
  <c r="O5" i="2"/>
  <c r="J8" i="2"/>
  <c r="O8" i="2" s="1"/>
  <c r="O9" i="2"/>
  <c r="J12" i="2"/>
  <c r="O12" i="2" s="1"/>
  <c r="O13" i="2"/>
  <c r="J16" i="2"/>
  <c r="O16" i="2" s="1"/>
  <c r="O20" i="2"/>
  <c r="O22" i="2"/>
  <c r="J25" i="2"/>
  <c r="O25" i="2" s="1"/>
  <c r="O28" i="2"/>
  <c r="F29" i="2"/>
  <c r="J29" i="2" s="1"/>
  <c r="O29" i="2" s="1"/>
  <c r="J27" i="2"/>
  <c r="O27" i="2" s="1"/>
  <c r="J8" i="8"/>
  <c r="J22" i="8"/>
  <c r="O22" i="8" s="1"/>
  <c r="J23" i="8"/>
  <c r="O23" i="8" s="1"/>
  <c r="J34" i="8"/>
  <c r="O34" i="8" s="1"/>
  <c r="J19" i="9"/>
  <c r="O19" i="9" s="1"/>
  <c r="B29" i="9"/>
  <c r="J29" i="9" s="1"/>
  <c r="O29" i="9" s="1"/>
  <c r="F29" i="9"/>
  <c r="H68" i="9" s="1"/>
  <c r="J14" i="11"/>
  <c r="O14" i="11" s="1"/>
  <c r="B51" i="11" s="1"/>
  <c r="J17" i="11"/>
  <c r="O17" i="11" s="1"/>
  <c r="B54" i="11" s="1"/>
  <c r="C26" i="10"/>
  <c r="J16" i="9"/>
  <c r="O16" i="9" s="1"/>
  <c r="E55" i="9"/>
  <c r="F47" i="11"/>
  <c r="J10" i="11"/>
  <c r="O10" i="11" s="1"/>
  <c r="B47" i="11" s="1"/>
  <c r="K3" i="6"/>
  <c r="L40" i="6" s="1"/>
  <c r="J5" i="6"/>
  <c r="O5" i="6" s="1"/>
  <c r="B42" i="6" s="1"/>
  <c r="J8" i="6"/>
  <c r="O8" i="6" s="1"/>
  <c r="B45" i="6" s="1"/>
  <c r="J9" i="6"/>
  <c r="O9" i="6" s="1"/>
  <c r="B46" i="6" s="1"/>
  <c r="H46" i="9"/>
  <c r="F3" i="9"/>
  <c r="H42" i="9" s="1"/>
  <c r="E52" i="9"/>
  <c r="J13" i="9"/>
  <c r="O13" i="9" s="1"/>
  <c r="E60" i="9"/>
  <c r="J21" i="9"/>
  <c r="O21" i="9" s="1"/>
  <c r="E64" i="9"/>
  <c r="J25" i="9"/>
  <c r="O25" i="9" s="1"/>
  <c r="C7" i="10"/>
  <c r="M7" i="10"/>
  <c r="D7" i="10" s="1"/>
  <c r="I45" i="11"/>
  <c r="J8" i="11"/>
  <c r="O8" i="11" s="1"/>
  <c r="B45" i="11" s="1"/>
  <c r="I49" i="11"/>
  <c r="J12" i="11"/>
  <c r="O12" i="11" s="1"/>
  <c r="B49" i="11" s="1"/>
  <c r="F61" i="11"/>
  <c r="J24" i="11"/>
  <c r="O24" i="11" s="1"/>
  <c r="B61" i="11" s="1"/>
  <c r="I67" i="11"/>
  <c r="J30" i="11"/>
  <c r="O30" i="11" s="1"/>
  <c r="B67" i="11" s="1"/>
  <c r="F3" i="2"/>
  <c r="J3" i="2" s="1"/>
  <c r="O3" i="2" s="1"/>
  <c r="F66" i="6"/>
  <c r="J14" i="6"/>
  <c r="O14" i="6" s="1"/>
  <c r="B51" i="6" s="1"/>
  <c r="J16" i="6"/>
  <c r="O16" i="6" s="1"/>
  <c r="B53" i="6" s="1"/>
  <c r="J13" i="6"/>
  <c r="O13" i="6" s="1"/>
  <c r="B50" i="6" s="1"/>
  <c r="B3" i="6"/>
  <c r="K3" i="8"/>
  <c r="O8" i="8"/>
  <c r="F3" i="8"/>
  <c r="J3" i="8" s="1"/>
  <c r="E68" i="9"/>
  <c r="J20" i="9"/>
  <c r="O20" i="9" s="1"/>
  <c r="J7" i="11"/>
  <c r="O7" i="11" s="1"/>
  <c r="B44" i="11" s="1"/>
  <c r="J7" i="6"/>
  <c r="O7" i="6" s="1"/>
  <c r="B44" i="6" s="1"/>
  <c r="J17" i="6"/>
  <c r="O17" i="6" s="1"/>
  <c r="B54" i="6" s="1"/>
  <c r="J6" i="6"/>
  <c r="O6" i="6" s="1"/>
  <c r="B43" i="6" s="1"/>
  <c r="J14" i="8"/>
  <c r="O14" i="8" s="1"/>
  <c r="B29" i="8"/>
  <c r="J29" i="8" s="1"/>
  <c r="O29" i="8" s="1"/>
  <c r="B3" i="9"/>
  <c r="E43" i="9"/>
  <c r="J4" i="9"/>
  <c r="O4" i="9" s="1"/>
  <c r="K47" i="9"/>
  <c r="K3" i="9"/>
  <c r="K42" i="9" s="1"/>
  <c r="H51" i="9"/>
  <c r="J12" i="9"/>
  <c r="O12" i="9" s="1"/>
  <c r="K57" i="9"/>
  <c r="O18" i="9"/>
  <c r="K67" i="9"/>
  <c r="O28" i="9"/>
  <c r="F48" i="11"/>
  <c r="J11" i="11"/>
  <c r="O11" i="11" s="1"/>
  <c r="B48" i="11" s="1"/>
  <c r="I56" i="11"/>
  <c r="J19" i="11"/>
  <c r="O19" i="11" s="1"/>
  <c r="B56" i="11" s="1"/>
  <c r="F63" i="11"/>
  <c r="J26" i="11"/>
  <c r="O26" i="11" s="1"/>
  <c r="B63" i="11" s="1"/>
  <c r="J27" i="11"/>
  <c r="O27" i="11" s="1"/>
  <c r="B64" i="11" s="1"/>
  <c r="E71" i="9"/>
  <c r="E70" i="9"/>
  <c r="O32" i="11"/>
  <c r="B69" i="11" s="1"/>
  <c r="C13" i="10"/>
  <c r="C8" i="10"/>
  <c r="C9" i="10"/>
  <c r="C5" i="10"/>
  <c r="C15" i="10"/>
  <c r="C24" i="10"/>
  <c r="C18" i="10"/>
  <c r="C32" i="10"/>
  <c r="C30" i="10"/>
  <c r="J24" i="10"/>
  <c r="D24" i="10" s="1"/>
  <c r="C22" i="10"/>
  <c r="C16" i="10"/>
  <c r="M22" i="10"/>
  <c r="D22" i="10" s="1"/>
  <c r="C11" i="10"/>
  <c r="C20" i="10"/>
  <c r="C28" i="10"/>
  <c r="C17" i="10"/>
  <c r="D32" i="10"/>
  <c r="D16" i="10"/>
  <c r="D13" i="10"/>
  <c r="D9" i="10"/>
  <c r="J30" i="10"/>
  <c r="D30" i="10" s="1"/>
  <c r="J15" i="10"/>
  <c r="D15" i="10" s="1"/>
  <c r="D20" i="10"/>
  <c r="D28" i="10"/>
  <c r="D5" i="10"/>
  <c r="C23" i="10"/>
  <c r="C10" i="10"/>
  <c r="C33" i="10"/>
  <c r="D29" i="10"/>
  <c r="C25" i="10"/>
  <c r="D21" i="10"/>
  <c r="D17" i="10"/>
  <c r="C14" i="10"/>
  <c r="D10" i="10"/>
  <c r="C6" i="10"/>
  <c r="J8" i="10"/>
  <c r="D8" i="10" s="1"/>
  <c r="C31" i="10"/>
  <c r="C27" i="10"/>
  <c r="D23" i="10"/>
  <c r="D19" i="10"/>
  <c r="C12" i="10"/>
  <c r="D4" i="10"/>
  <c r="D26" i="10"/>
  <c r="D18" i="10"/>
  <c r="D11" i="10"/>
  <c r="C3" i="10"/>
  <c r="C4" i="10"/>
  <c r="C19" i="10"/>
  <c r="C21" i="10"/>
  <c r="C29" i="10"/>
  <c r="G33" i="10"/>
  <c r="D33" i="10" s="1"/>
  <c r="G31" i="10"/>
  <c r="D31" i="10" s="1"/>
  <c r="G27" i="10"/>
  <c r="D27" i="10" s="1"/>
  <c r="G25" i="10"/>
  <c r="D25" i="10" s="1"/>
  <c r="G14" i="10"/>
  <c r="D14" i="10" s="1"/>
  <c r="G12" i="10"/>
  <c r="D12" i="10" s="1"/>
  <c r="G6" i="10"/>
  <c r="D6" i="10" s="1"/>
  <c r="G3" i="10"/>
  <c r="D3" i="10" s="1"/>
  <c r="J23" i="11"/>
  <c r="O23" i="11" s="1"/>
  <c r="B60" i="11" s="1"/>
  <c r="I64" i="11"/>
  <c r="K3" i="11"/>
  <c r="L40" i="11" s="1"/>
  <c r="O9" i="11"/>
  <c r="B46" i="11" s="1"/>
  <c r="B3" i="11"/>
  <c r="F40" i="11" s="1"/>
  <c r="F3" i="11"/>
  <c r="I40" i="11" s="1"/>
  <c r="I41" i="11"/>
  <c r="J4" i="11"/>
  <c r="O4" i="11" s="1"/>
  <c r="B41" i="11" s="1"/>
  <c r="J20" i="11"/>
  <c r="O20" i="11" s="1"/>
  <c r="B57" i="11" s="1"/>
  <c r="J6" i="11"/>
  <c r="O6" i="11" s="1"/>
  <c r="B43" i="11" s="1"/>
  <c r="J25" i="11"/>
  <c r="O25" i="11" s="1"/>
  <c r="B62" i="11" s="1"/>
  <c r="J13" i="11"/>
  <c r="O13" i="11" s="1"/>
  <c r="B50" i="11" s="1"/>
  <c r="J31" i="11"/>
  <c r="O31" i="11" s="1"/>
  <c r="B68" i="11" s="1"/>
  <c r="J34" i="11"/>
  <c r="O34" i="11" s="1"/>
  <c r="B71" i="11" s="1"/>
  <c r="L68" i="11"/>
  <c r="O29" i="11"/>
  <c r="B66" i="11" s="1"/>
  <c r="L66" i="11"/>
  <c r="I66" i="11"/>
  <c r="O3" i="8" l="1"/>
  <c r="J3" i="9"/>
  <c r="O3" i="9" s="1"/>
  <c r="E42" i="9"/>
  <c r="F40" i="6"/>
  <c r="J3" i="6"/>
  <c r="O3" i="6" s="1"/>
  <c r="B40" i="6" s="1"/>
  <c r="J3" i="11"/>
  <c r="O3" i="11" s="1"/>
  <c r="B40" i="1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Padrtová Marie</author>
  </authors>
  <commentList>
    <comment ref="E34" authorId="0" shapeId="0" xr:uid="{00000000-0006-0000-0400-000001000000}">
      <text>
        <r>
          <rPr>
            <b/>
            <sz val="9"/>
            <color indexed="81"/>
            <rFont val="Tahoma"/>
            <family val="2"/>
            <charset val="238"/>
          </rPr>
          <t>Padrtová Marie:</t>
        </r>
        <r>
          <rPr>
            <sz val="9"/>
            <color indexed="81"/>
            <rFont val="Tahoma"/>
            <family val="2"/>
            <charset val="238"/>
          </rPr>
          <t xml:space="preserve">
zahrnuje F,S,I,D,J,D-CEEP, neinvestiční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Padrtová Marie</author>
  </authors>
  <commentList>
    <comment ref="E34" authorId="0" shapeId="0" xr:uid="{00000000-0006-0000-0500-000001000000}">
      <text>
        <r>
          <rPr>
            <b/>
            <sz val="9"/>
            <color indexed="81"/>
            <rFont val="Tahoma"/>
            <family val="2"/>
            <charset val="238"/>
          </rPr>
          <t>Padrtová Marie:</t>
        </r>
        <r>
          <rPr>
            <sz val="9"/>
            <color indexed="81"/>
            <rFont val="Tahoma"/>
            <family val="2"/>
            <charset val="238"/>
          </rPr>
          <t xml:space="preserve">
zahrnuje F,S,I,D,J,D-CEEP, neinvestiční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Padrtová Marie</author>
  </authors>
  <commentList>
    <comment ref="E34" authorId="0" shapeId="0" xr:uid="{00000000-0006-0000-0600-000001000000}">
      <text>
        <r>
          <rPr>
            <b/>
            <sz val="9"/>
            <color indexed="81"/>
            <rFont val="Tahoma"/>
            <family val="2"/>
            <charset val="238"/>
          </rPr>
          <t>Padrtová Marie:</t>
        </r>
        <r>
          <rPr>
            <sz val="9"/>
            <color indexed="81"/>
            <rFont val="Tahoma"/>
            <family val="2"/>
            <charset val="238"/>
          </rPr>
          <t xml:space="preserve">
zahrnuje F,S,I,D,J,D-CEEP, neinvestiční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Padrtová Marie</author>
  </authors>
  <commentList>
    <comment ref="E33" authorId="0" shapeId="0" xr:uid="{CCEF651F-E393-46EF-9FB6-D918DB916A9E}">
      <text>
        <r>
          <rPr>
            <b/>
            <sz val="9"/>
            <color indexed="81"/>
            <rFont val="Tahoma"/>
            <family val="2"/>
            <charset val="238"/>
          </rPr>
          <t>Padrtová Marie:</t>
        </r>
        <r>
          <rPr>
            <sz val="9"/>
            <color indexed="81"/>
            <rFont val="Tahoma"/>
            <family val="2"/>
            <charset val="238"/>
          </rPr>
          <t xml:space="preserve">
zahrnuje F,S,I,D,J,D-CEEP, neinvestiční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Padrtová Marie</author>
  </authors>
  <commentList>
    <comment ref="E33" authorId="0" shapeId="0" xr:uid="{4960F44E-2CDB-4F51-A0A5-2F8EEE83C7E5}">
      <text>
        <r>
          <rPr>
            <b/>
            <sz val="9"/>
            <color indexed="81"/>
            <rFont val="Tahoma"/>
            <family val="2"/>
            <charset val="238"/>
          </rPr>
          <t>Padrtová Marie:</t>
        </r>
        <r>
          <rPr>
            <sz val="9"/>
            <color indexed="81"/>
            <rFont val="Tahoma"/>
            <family val="2"/>
            <charset val="238"/>
          </rPr>
          <t xml:space="preserve">
zahrnuje F,S,I,D,J,D-CEEP, neinvestiční
</t>
        </r>
      </text>
    </comment>
  </commentList>
</comments>
</file>

<file path=xl/sharedStrings.xml><?xml version="1.0" encoding="utf-8"?>
<sst xmlns="http://schemas.openxmlformats.org/spreadsheetml/2006/main" count="831" uniqueCount="69">
  <si>
    <t>Název položky</t>
  </si>
  <si>
    <t>HČ příspěvky a dotace MŠMT</t>
  </si>
  <si>
    <t>HČ Ostatní</t>
  </si>
  <si>
    <t>HČ       CELKEM</t>
  </si>
  <si>
    <t>DČ</t>
  </si>
  <si>
    <t>VŠTE CELKEM</t>
  </si>
  <si>
    <t>Celkem</t>
  </si>
  <si>
    <t xml:space="preserve">A </t>
  </si>
  <si>
    <t>U</t>
  </si>
  <si>
    <t xml:space="preserve">Ostatní </t>
  </si>
  <si>
    <t>Projekty *)</t>
  </si>
  <si>
    <t>CCV</t>
  </si>
  <si>
    <t>Ost. VHČ</t>
  </si>
  <si>
    <t>DČ Celkem</t>
  </si>
  <si>
    <t>Kolej</t>
  </si>
  <si>
    <t>Menza</t>
  </si>
  <si>
    <t>Ostatní</t>
  </si>
  <si>
    <t>NÁKLADY CELKEM</t>
  </si>
  <si>
    <t>AI1 - DDHM</t>
  </si>
  <si>
    <t>AI1 - Knihovní fond</t>
  </si>
  <si>
    <t>AI1 - Materiál</t>
  </si>
  <si>
    <t>AI1 - Pohonné hmoty</t>
  </si>
  <si>
    <t>AI2 - Energie</t>
  </si>
  <si>
    <t>AII 5 - Opravy a udržování</t>
  </si>
  <si>
    <t>AII6 - Cestovné</t>
  </si>
  <si>
    <t>AII 7 - Náklady na reprezentaci</t>
  </si>
  <si>
    <t>AII 8 - IT služby, včetně SW</t>
  </si>
  <si>
    <t>AII 8 - Konzultační služby</t>
  </si>
  <si>
    <t>AII 8 - Ostatní služby</t>
  </si>
  <si>
    <t>AII 8 - Poštovné</t>
  </si>
  <si>
    <t>AII 8 - Projektové práce</t>
  </si>
  <si>
    <t>AII 8 - Reklama propagace</t>
  </si>
  <si>
    <t>AII 8 Semináře, konference</t>
  </si>
  <si>
    <t>AII 8 - Telefony</t>
  </si>
  <si>
    <t>AIII - Osobní náklady</t>
  </si>
  <si>
    <t>AIV - Daně a poplatky</t>
  </si>
  <si>
    <t>AV - Bankovní poplatky</t>
  </si>
  <si>
    <t>AV - Ostatní náklady</t>
  </si>
  <si>
    <t>AV - Patenty průmysl. a užitkové vzory</t>
  </si>
  <si>
    <t>AV - Pojistné</t>
  </si>
  <si>
    <t>AV - Stipendia</t>
  </si>
  <si>
    <t>AVI - Odpisy, rezervy, opr. pol.</t>
  </si>
  <si>
    <t>AVII - Poskytnuté členské příspěvky</t>
  </si>
  <si>
    <t>VÝNOSY CELKEM</t>
  </si>
  <si>
    <t>BI 1 - Tržby za výrobky</t>
  </si>
  <si>
    <t>BI 2 - Tržby z prodeje služeb</t>
  </si>
  <si>
    <t>BI 3 - Tržby za prodané zboží</t>
  </si>
  <si>
    <t>BVI - Ostatní výnosy</t>
  </si>
  <si>
    <t>BVII - Příspěvky dotace</t>
  </si>
  <si>
    <t>VŠTE CELKEM 2013</t>
  </si>
  <si>
    <t>VŠTE CELKEM 2014</t>
  </si>
  <si>
    <t>ROZDÍL</t>
  </si>
  <si>
    <t>Příspěvek na provoz</t>
  </si>
  <si>
    <t>Příspěvek na ubytovací stipendia</t>
  </si>
  <si>
    <t>Ostatní příspěvky a dotace</t>
  </si>
  <si>
    <t>Vlastní výnosy hlavní činnosti</t>
  </si>
  <si>
    <t>Příspěvky a dotace MŠMT</t>
  </si>
  <si>
    <t>Doplňková činnost</t>
  </si>
  <si>
    <t>Rozdíl</t>
  </si>
  <si>
    <t>VŠTE CELKEM 2015</t>
  </si>
  <si>
    <t>VŠTE CELKEM 2016</t>
  </si>
  <si>
    <t xml:space="preserve">Projekty </t>
  </si>
  <si>
    <t>VŠTE CELKEM 2017</t>
  </si>
  <si>
    <t xml:space="preserve">VŠTE CELKEM </t>
  </si>
  <si>
    <t>Ostatní DČ</t>
  </si>
  <si>
    <t>VŠTE CELKEM 2018</t>
  </si>
  <si>
    <t>VŠTE CELKEM 2019</t>
  </si>
  <si>
    <t>VŠTE CELKEM 2020</t>
  </si>
  <si>
    <t>VŠTE CELKEM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</si>
</sst>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K_č_-;\-* #,##0.00\ _K_č_-;_-* &quot;-&quot;??\ _K_č_-;_-@_-"/>
    <numFmt numFmtId="165" formatCode="0_ ;\-0\ "/>
  </numFmts>
  <fonts count="1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color theme="0"/>
      <name val="Arial"/>
      <family val="2"/>
      <charset val="238"/>
    </font>
    <font>
      <b/>
      <sz val="10"/>
      <name val="Arial"/>
      <family val="2"/>
      <charset val="238"/>
    </font>
    <font>
      <b/>
      <i/>
      <sz val="10"/>
      <name val="Arial"/>
      <family val="2"/>
      <charset val="238"/>
    </font>
    <font>
      <b/>
      <i/>
      <sz val="10"/>
      <color theme="0"/>
      <name val="Arial"/>
      <family val="2"/>
      <charset val="238"/>
    </font>
    <font>
      <i/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18"/>
      <name val="Arial"/>
      <family val="2"/>
      <charset val="238"/>
    </font>
    <font>
      <sz val="10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6" tint="-0.49998474074526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164" fontId="1" fillId="0" borderId="0" applyFont="0" applyFill="0" applyBorder="0" applyAlignment="0" applyProtection="0"/>
    <xf numFmtId="0" fontId="10" fillId="0" borderId="0" applyFont="0"/>
    <xf numFmtId="0" fontId="11" fillId="0" borderId="0"/>
    <xf numFmtId="0" fontId="11" fillId="0" borderId="0"/>
    <xf numFmtId="0" fontId="1" fillId="0" borderId="0"/>
    <xf numFmtId="0" fontId="11" fillId="0" borderId="0"/>
    <xf numFmtId="9" fontId="1" fillId="0" borderId="0" applyFont="0" applyFill="0" applyBorder="0" applyAlignment="0" applyProtection="0"/>
    <xf numFmtId="0" fontId="1" fillId="0" borderId="0"/>
  </cellStyleXfs>
  <cellXfs count="69">
    <xf numFmtId="0" fontId="0" fillId="0" borderId="0" xfId="0"/>
    <xf numFmtId="0" fontId="3" fillId="3" borderId="2" xfId="0" applyFont="1" applyFill="1" applyBorder="1" applyAlignment="1" applyProtection="1">
      <alignment horizontal="center" vertical="top"/>
      <protection locked="0"/>
    </xf>
    <xf numFmtId="0" fontId="4" fillId="6" borderId="2" xfId="0" applyFont="1" applyFill="1" applyBorder="1" applyAlignment="1" applyProtection="1">
      <alignment horizontal="center" vertical="top"/>
      <protection locked="0"/>
    </xf>
    <xf numFmtId="0" fontId="3" fillId="4" borderId="2" xfId="0" applyFont="1" applyFill="1" applyBorder="1" applyAlignment="1" applyProtection="1">
      <alignment horizontal="center" vertical="top"/>
      <protection locked="0"/>
    </xf>
    <xf numFmtId="0" fontId="4" fillId="7" borderId="2" xfId="0" applyFont="1" applyFill="1" applyBorder="1" applyAlignment="1" applyProtection="1">
      <alignment horizontal="center" vertical="top"/>
      <protection locked="0"/>
    </xf>
    <xf numFmtId="0" fontId="3" fillId="5" borderId="2" xfId="0" applyFont="1" applyFill="1" applyBorder="1" applyAlignment="1" applyProtection="1">
      <alignment horizontal="center" vertical="top"/>
      <protection locked="0"/>
    </xf>
    <xf numFmtId="0" fontId="4" fillId="8" borderId="2" xfId="0" applyFont="1" applyFill="1" applyBorder="1" applyAlignment="1" applyProtection="1">
      <alignment horizontal="center" vertical="top"/>
      <protection locked="0"/>
    </xf>
    <xf numFmtId="3" fontId="2" fillId="2" borderId="2" xfId="0" applyNumberFormat="1" applyFont="1" applyFill="1" applyBorder="1" applyAlignment="1" applyProtection="1">
      <alignment horizontal="left" vertical="top" indent="1"/>
      <protection locked="0"/>
    </xf>
    <xf numFmtId="3" fontId="3" fillId="3" borderId="2" xfId="0" applyNumberFormat="1" applyFont="1" applyFill="1" applyBorder="1" applyAlignment="1" applyProtection="1">
      <alignment vertical="top"/>
      <protection locked="0"/>
    </xf>
    <xf numFmtId="3" fontId="4" fillId="6" borderId="2" xfId="0" applyNumberFormat="1" applyFont="1" applyFill="1" applyBorder="1" applyAlignment="1" applyProtection="1">
      <alignment vertical="top"/>
      <protection locked="0"/>
    </xf>
    <xf numFmtId="3" fontId="3" fillId="4" borderId="2" xfId="0" applyNumberFormat="1" applyFont="1" applyFill="1" applyBorder="1" applyAlignment="1" applyProtection="1">
      <alignment vertical="top"/>
      <protection locked="0"/>
    </xf>
    <xf numFmtId="3" fontId="4" fillId="7" borderId="2" xfId="0" applyNumberFormat="1" applyFont="1" applyFill="1" applyBorder="1" applyAlignment="1" applyProtection="1">
      <alignment vertical="top"/>
      <protection locked="0"/>
    </xf>
    <xf numFmtId="3" fontId="4" fillId="3" borderId="2" xfId="0" applyNumberFormat="1" applyFont="1" applyFill="1" applyBorder="1" applyAlignment="1" applyProtection="1">
      <alignment vertical="top"/>
      <protection locked="0"/>
    </xf>
    <xf numFmtId="3" fontId="3" fillId="5" borderId="2" xfId="0" applyNumberFormat="1" applyFont="1" applyFill="1" applyBorder="1" applyAlignment="1" applyProtection="1">
      <alignment vertical="top"/>
      <protection locked="0"/>
    </xf>
    <xf numFmtId="3" fontId="4" fillId="8" borderId="2" xfId="0" applyNumberFormat="1" applyFont="1" applyFill="1" applyBorder="1" applyAlignment="1" applyProtection="1">
      <alignment vertical="top"/>
      <protection locked="0"/>
    </xf>
    <xf numFmtId="3" fontId="5" fillId="2" borderId="2" xfId="0" applyNumberFormat="1" applyFont="1" applyFill="1" applyBorder="1" applyAlignment="1" applyProtection="1">
      <alignment vertical="top"/>
      <protection locked="0"/>
    </xf>
    <xf numFmtId="3" fontId="6" fillId="6" borderId="2" xfId="0" applyNumberFormat="1" applyFont="1" applyFill="1" applyBorder="1" applyAlignment="1" applyProtection="1">
      <alignment vertical="top"/>
      <protection locked="0"/>
    </xf>
    <xf numFmtId="3" fontId="6" fillId="7" borderId="2" xfId="0" applyNumberFormat="1" applyFont="1" applyFill="1" applyBorder="1" applyAlignment="1" applyProtection="1">
      <alignment vertical="top"/>
      <protection locked="0"/>
    </xf>
    <xf numFmtId="3" fontId="6" fillId="8" borderId="2" xfId="0" applyNumberFormat="1" applyFont="1" applyFill="1" applyBorder="1" applyAlignment="1" applyProtection="1">
      <alignment vertical="top"/>
      <protection locked="0"/>
    </xf>
    <xf numFmtId="3" fontId="0" fillId="0" borderId="0" xfId="0" applyNumberFormat="1"/>
    <xf numFmtId="165" fontId="2" fillId="2" borderId="2" xfId="1" applyNumberFormat="1" applyFont="1" applyFill="1" applyBorder="1" applyAlignment="1" applyProtection="1">
      <alignment horizontal="left" vertical="top" indent="1"/>
      <protection locked="0"/>
    </xf>
    <xf numFmtId="0" fontId="3" fillId="3" borderId="2" xfId="0" applyFont="1" applyFill="1" applyBorder="1" applyAlignment="1" applyProtection="1">
      <alignment horizontal="center" vertical="center"/>
      <protection locked="0"/>
    </xf>
    <xf numFmtId="0" fontId="3" fillId="4" borderId="2" xfId="0" applyFont="1" applyFill="1" applyBorder="1" applyAlignment="1" applyProtection="1">
      <alignment horizontal="center" vertical="center"/>
      <protection locked="0"/>
    </xf>
    <xf numFmtId="0" fontId="3" fillId="5" borderId="2" xfId="0" applyFont="1" applyFill="1" applyBorder="1" applyAlignment="1" applyProtection="1">
      <alignment horizontal="center" vertical="center"/>
      <protection locked="0"/>
    </xf>
    <xf numFmtId="3" fontId="3" fillId="5" borderId="2" xfId="0" applyNumberFormat="1" applyFont="1" applyFill="1" applyBorder="1" applyAlignment="1" applyProtection="1">
      <alignment vertical="center"/>
      <protection locked="0"/>
    </xf>
    <xf numFmtId="0" fontId="7" fillId="0" borderId="0" xfId="0" applyFont="1"/>
    <xf numFmtId="0" fontId="3" fillId="3" borderId="2" xfId="0" applyFont="1" applyFill="1" applyBorder="1" applyAlignment="1" applyProtection="1">
      <alignment horizontal="center" vertical="top"/>
      <protection locked="0"/>
    </xf>
    <xf numFmtId="0" fontId="2" fillId="2" borderId="3" xfId="0" applyFont="1" applyFill="1" applyBorder="1" applyAlignment="1">
      <alignment vertical="center" wrapText="1"/>
    </xf>
    <xf numFmtId="0" fontId="4" fillId="8" borderId="2" xfId="0" applyFont="1" applyFill="1" applyBorder="1" applyAlignment="1" applyProtection="1">
      <alignment horizontal="center" vertical="center"/>
      <protection locked="0"/>
    </xf>
    <xf numFmtId="0" fontId="4" fillId="6" borderId="2" xfId="0" applyFont="1" applyFill="1" applyBorder="1" applyAlignment="1" applyProtection="1">
      <alignment horizontal="center" vertical="center" wrapText="1"/>
      <protection locked="0"/>
    </xf>
    <xf numFmtId="0" fontId="4" fillId="7" borderId="2" xfId="0" applyFont="1" applyFill="1" applyBorder="1" applyAlignment="1" applyProtection="1">
      <alignment horizontal="center" vertical="center"/>
      <protection locked="0"/>
    </xf>
    <xf numFmtId="0" fontId="3" fillId="3" borderId="2" xfId="0" applyFont="1" applyFill="1" applyBorder="1" applyAlignment="1" applyProtection="1">
      <alignment horizontal="center" vertical="top"/>
      <protection locked="0"/>
    </xf>
    <xf numFmtId="0" fontId="3" fillId="3" borderId="2" xfId="0" applyFont="1" applyFill="1" applyBorder="1" applyAlignment="1" applyProtection="1">
      <alignment horizontal="center" vertical="top"/>
      <protection locked="0"/>
    </xf>
    <xf numFmtId="0" fontId="3" fillId="3" borderId="2" xfId="0" applyFont="1" applyFill="1" applyBorder="1" applyAlignment="1" applyProtection="1">
      <alignment horizontal="center" vertical="top"/>
      <protection locked="0"/>
    </xf>
    <xf numFmtId="0" fontId="3" fillId="3" borderId="2" xfId="0" applyFont="1" applyFill="1" applyBorder="1" applyAlignment="1" applyProtection="1">
      <alignment horizontal="center" vertical="top"/>
      <protection locked="0"/>
    </xf>
    <xf numFmtId="0" fontId="2" fillId="2" borderId="1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left" wrapText="1"/>
    </xf>
    <xf numFmtId="0" fontId="2" fillId="2" borderId="3" xfId="0" applyFont="1" applyFill="1" applyBorder="1" applyAlignment="1">
      <alignment horizontal="left" wrapText="1"/>
    </xf>
    <xf numFmtId="0" fontId="3" fillId="3" borderId="2" xfId="0" applyFont="1" applyFill="1" applyBorder="1" applyAlignment="1" applyProtection="1">
      <alignment horizontal="center" vertical="top"/>
      <protection locked="0"/>
    </xf>
    <xf numFmtId="0" fontId="3" fillId="4" borderId="2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 wrapText="1"/>
    </xf>
    <xf numFmtId="0" fontId="3" fillId="5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 applyProtection="1">
      <alignment horizontal="center" vertical="top"/>
      <protection locked="0"/>
    </xf>
    <xf numFmtId="0" fontId="3" fillId="3" borderId="5" xfId="0" applyFont="1" applyFill="1" applyBorder="1" applyAlignment="1" applyProtection="1">
      <alignment horizontal="center" vertical="top"/>
      <protection locked="0"/>
    </xf>
    <xf numFmtId="0" fontId="3" fillId="3" borderId="6" xfId="0" applyFont="1" applyFill="1" applyBorder="1" applyAlignment="1" applyProtection="1">
      <alignment horizontal="center" vertical="top"/>
      <protection locked="0"/>
    </xf>
    <xf numFmtId="0" fontId="3" fillId="4" borderId="4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0" fontId="3" fillId="3" borderId="4" xfId="0" applyFont="1" applyFill="1" applyBorder="1" applyAlignment="1" applyProtection="1">
      <alignment horizontal="center" vertical="center"/>
      <protection locked="0"/>
    </xf>
    <xf numFmtId="0" fontId="3" fillId="3" borderId="5" xfId="0" applyFont="1" applyFill="1" applyBorder="1" applyAlignment="1" applyProtection="1">
      <alignment horizontal="center" vertical="center"/>
      <protection locked="0"/>
    </xf>
    <xf numFmtId="0" fontId="3" fillId="3" borderId="6" xfId="0" applyFont="1" applyFill="1" applyBorder="1" applyAlignment="1" applyProtection="1">
      <alignment horizontal="center" vertical="center"/>
      <protection locked="0"/>
    </xf>
    <xf numFmtId="0" fontId="3" fillId="5" borderId="6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/>
    </xf>
    <xf numFmtId="0" fontId="3" fillId="5" borderId="5" xfId="0" applyFont="1" applyFill="1" applyBorder="1" applyAlignment="1">
      <alignment horizontal="center"/>
    </xf>
    <xf numFmtId="0" fontId="3" fillId="5" borderId="6" xfId="0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/>
    </xf>
    <xf numFmtId="0" fontId="3" fillId="4" borderId="5" xfId="0" applyFont="1" applyFill="1" applyBorder="1" applyAlignment="1">
      <alignment horizontal="center"/>
    </xf>
    <xf numFmtId="0" fontId="3" fillId="4" borderId="6" xfId="0" applyFont="1" applyFill="1" applyBorder="1" applyAlignment="1">
      <alignment horizontal="center"/>
    </xf>
  </cellXfs>
  <cellStyles count="9">
    <cellStyle name="Čárka" xfId="1" builtinId="3"/>
    <cellStyle name="Nadpis - excel" xfId="2" xr:uid="{E2534AF0-C61E-4628-8D26-CA50A148D6BD}"/>
    <cellStyle name="Normální" xfId="0" builtinId="0"/>
    <cellStyle name="Normální 10" xfId="3" xr:uid="{B915F914-8251-4D95-AE9A-CB21CEC971EF}"/>
    <cellStyle name="Normální 11 2" xfId="8" xr:uid="{42A6D982-4403-46B3-B03F-97640EDC1404}"/>
    <cellStyle name="normální 14 2 2" xfId="5" xr:uid="{0C9A29D8-DC00-4C92-8A4F-F555DFB60E5D}"/>
    <cellStyle name="Normální 2" xfId="4" xr:uid="{A8CA6B7D-8983-4B25-9085-2CB987459161}"/>
    <cellStyle name="normální 2 5" xfId="6" xr:uid="{E4319216-DA1E-4906-85C8-4EE4FAB36D62}"/>
    <cellStyle name="Procenta 3 2" xfId="7" xr:uid="{BE485EA3-7E4B-4CE8-9FA5-F6892AF48F0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'GRAF 1'!$B$16</c:f>
              <c:strCache>
                <c:ptCount val="1"/>
                <c:pt idx="0">
                  <c:v>2018</c:v>
                </c:pt>
              </c:strCache>
            </c:strRef>
          </c:tx>
          <c:explosion val="25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'GRAF 1'!$A$17:$A$19</c:f>
              <c:strCache>
                <c:ptCount val="3"/>
                <c:pt idx="0">
                  <c:v>Příspěvky a dotace MŠMT</c:v>
                </c:pt>
                <c:pt idx="1">
                  <c:v>Vlastní výnosy hlavní činnosti</c:v>
                </c:pt>
                <c:pt idx="2">
                  <c:v>Doplňková činnost</c:v>
                </c:pt>
              </c:strCache>
            </c:strRef>
          </c:cat>
          <c:val>
            <c:numRef>
              <c:f>'GRAF 1'!$B$17:$B$19</c:f>
              <c:numCache>
                <c:formatCode>#,##0</c:formatCode>
                <c:ptCount val="3"/>
                <c:pt idx="0">
                  <c:v>159632684</c:v>
                </c:pt>
                <c:pt idx="1">
                  <c:v>47558020</c:v>
                </c:pt>
                <c:pt idx="2">
                  <c:v>7300000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B3-4C06-AB6A-CCCF231CF804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'GRAF 1'!$B$21</c:f>
              <c:strCache>
                <c:ptCount val="1"/>
                <c:pt idx="0">
                  <c:v>2019</c:v>
                </c:pt>
              </c:strCache>
            </c:strRef>
          </c:tx>
          <c:explosion val="25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'GRAF 1'!$A$22:$A$24</c:f>
              <c:strCache>
                <c:ptCount val="3"/>
                <c:pt idx="0">
                  <c:v>Příspěvky a dotace MŠMT</c:v>
                </c:pt>
                <c:pt idx="1">
                  <c:v>Vlastní výnosy hlavní činnosti</c:v>
                </c:pt>
                <c:pt idx="2">
                  <c:v>Doplňková činnost</c:v>
                </c:pt>
              </c:strCache>
            </c:strRef>
          </c:cat>
          <c:val>
            <c:numRef>
              <c:f>'GRAF 1'!$B$22:$B$24</c:f>
              <c:numCache>
                <c:formatCode>#,##0</c:formatCode>
                <c:ptCount val="3"/>
                <c:pt idx="0">
                  <c:v>163436280</c:v>
                </c:pt>
                <c:pt idx="1">
                  <c:v>49628020</c:v>
                </c:pt>
                <c:pt idx="2">
                  <c:v>7600000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7D-4BF4-AF68-86BBFBFA6B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 orientation="portrait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/>
              <a:t>2018</a:t>
            </a:r>
            <a:endParaRPr lang="en-US"/>
          </a:p>
        </c:rich>
      </c:tx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'GRAF 1'!$B$21</c:f>
              <c:strCache>
                <c:ptCount val="1"/>
                <c:pt idx="0">
                  <c:v>2019</c:v>
                </c:pt>
              </c:strCache>
            </c:strRef>
          </c:tx>
          <c:explosion val="25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'GRAF 1'!$A$22:$A$24</c:f>
              <c:strCache>
                <c:ptCount val="3"/>
                <c:pt idx="0">
                  <c:v>Příspěvky a dotace MŠMT</c:v>
                </c:pt>
                <c:pt idx="1">
                  <c:v>Vlastní výnosy hlavní činnosti</c:v>
                </c:pt>
                <c:pt idx="2">
                  <c:v>Doplňková činnost</c:v>
                </c:pt>
              </c:strCache>
            </c:strRef>
          </c:cat>
          <c:val>
            <c:numRef>
              <c:f>'GRAF 1'!$B$22:$B$24</c:f>
              <c:numCache>
                <c:formatCode>#,##0</c:formatCode>
                <c:ptCount val="3"/>
                <c:pt idx="0">
                  <c:v>163436280</c:v>
                </c:pt>
                <c:pt idx="1">
                  <c:v>49628020</c:v>
                </c:pt>
                <c:pt idx="2">
                  <c:v>7600000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75-4EBD-9E26-C49FACFEBD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 orientation="portrait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/>
              <a:t>2019</a:t>
            </a:r>
            <a:endParaRPr lang="en-US"/>
          </a:p>
        </c:rich>
      </c:tx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'GRAF 1'!$B$21</c:f>
              <c:strCache>
                <c:ptCount val="1"/>
                <c:pt idx="0">
                  <c:v>2019</c:v>
                </c:pt>
              </c:strCache>
            </c:strRef>
          </c:tx>
          <c:explosion val="25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'GRAF 1'!$A$22:$A$24</c:f>
              <c:strCache>
                <c:ptCount val="3"/>
                <c:pt idx="0">
                  <c:v>Příspěvky a dotace MŠMT</c:v>
                </c:pt>
                <c:pt idx="1">
                  <c:v>Vlastní výnosy hlavní činnosti</c:v>
                </c:pt>
                <c:pt idx="2">
                  <c:v>Doplňková činnost</c:v>
                </c:pt>
              </c:strCache>
            </c:strRef>
          </c:cat>
          <c:val>
            <c:numRef>
              <c:f>'GRAF 1'!$B$22:$B$24</c:f>
              <c:numCache>
                <c:formatCode>#,##0</c:formatCode>
                <c:ptCount val="3"/>
                <c:pt idx="0">
                  <c:v>163436280</c:v>
                </c:pt>
                <c:pt idx="1">
                  <c:v>49628020</c:v>
                </c:pt>
                <c:pt idx="2">
                  <c:v>7600000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95-435A-B49F-F6CD91B13E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 orientation="portrait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/>
              <a:t>2020</a:t>
            </a:r>
            <a:endParaRPr lang="en-US"/>
          </a:p>
        </c:rich>
      </c:tx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'GRAF 1'!$B$21</c:f>
              <c:strCache>
                <c:ptCount val="1"/>
                <c:pt idx="0">
                  <c:v>2019</c:v>
                </c:pt>
              </c:strCache>
            </c:strRef>
          </c:tx>
          <c:explosion val="25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'GRAF 1'!$A$22:$A$24</c:f>
              <c:strCache>
                <c:ptCount val="3"/>
                <c:pt idx="0">
                  <c:v>Příspěvky a dotace MŠMT</c:v>
                </c:pt>
                <c:pt idx="1">
                  <c:v>Vlastní výnosy hlavní činnosti</c:v>
                </c:pt>
                <c:pt idx="2">
                  <c:v>Doplňková činnost</c:v>
                </c:pt>
              </c:strCache>
            </c:strRef>
          </c:cat>
          <c:val>
            <c:numRef>
              <c:f>'GRAF 1'!$B$22:$B$24</c:f>
              <c:numCache>
                <c:formatCode>#,##0</c:formatCode>
                <c:ptCount val="3"/>
                <c:pt idx="0">
                  <c:v>163436280</c:v>
                </c:pt>
                <c:pt idx="1">
                  <c:v>49628020</c:v>
                </c:pt>
                <c:pt idx="2">
                  <c:v>7600000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5B-49B1-9A96-624353E21F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 orientation="portrait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/>
              <a:t>2021</a:t>
            </a:r>
            <a:endParaRPr lang="en-US"/>
          </a:p>
        </c:rich>
      </c:tx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'GRAF 1'!$B$21</c:f>
              <c:strCache>
                <c:ptCount val="1"/>
                <c:pt idx="0">
                  <c:v>2019</c:v>
                </c:pt>
              </c:strCache>
            </c:strRef>
          </c:tx>
          <c:explosion val="25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'GRAF 1'!$A$22:$A$24</c:f>
              <c:strCache>
                <c:ptCount val="3"/>
                <c:pt idx="0">
                  <c:v>Příspěvky a dotace MŠMT</c:v>
                </c:pt>
                <c:pt idx="1">
                  <c:v>Vlastní výnosy hlavní činnosti</c:v>
                </c:pt>
                <c:pt idx="2">
                  <c:v>Doplňková činnost</c:v>
                </c:pt>
              </c:strCache>
            </c:strRef>
          </c:cat>
          <c:val>
            <c:numRef>
              <c:f>'GRAF 1'!$B$22:$B$24</c:f>
              <c:numCache>
                <c:formatCode>#,##0</c:formatCode>
                <c:ptCount val="3"/>
                <c:pt idx="0">
                  <c:v>163436280</c:v>
                </c:pt>
                <c:pt idx="1">
                  <c:v>49628020</c:v>
                </c:pt>
                <c:pt idx="2">
                  <c:v>7600000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8C-47E4-81CF-0B06534BAA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 orientation="portrait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'GRAF 1'!$B$16</c:f>
              <c:strCache>
                <c:ptCount val="1"/>
                <c:pt idx="0">
                  <c:v>2018</c:v>
                </c:pt>
              </c:strCache>
            </c:strRef>
          </c:tx>
          <c:explosion val="25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'GRAF 1'!$A$17:$A$19</c:f>
              <c:strCache>
                <c:ptCount val="3"/>
                <c:pt idx="0">
                  <c:v>Příspěvky a dotace MŠMT</c:v>
                </c:pt>
                <c:pt idx="1">
                  <c:v>Vlastní výnosy hlavní činnosti</c:v>
                </c:pt>
                <c:pt idx="2">
                  <c:v>Doplňková činnost</c:v>
                </c:pt>
              </c:strCache>
            </c:strRef>
          </c:cat>
          <c:val>
            <c:numRef>
              <c:f>'GRAF 1'!$B$17:$B$19</c:f>
              <c:numCache>
                <c:formatCode>#,##0</c:formatCode>
                <c:ptCount val="3"/>
                <c:pt idx="0">
                  <c:v>159632684</c:v>
                </c:pt>
                <c:pt idx="1">
                  <c:v>47558020</c:v>
                </c:pt>
                <c:pt idx="2">
                  <c:v>7300000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51-4B6B-9E66-F47833104D7E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'GRAF 1'!$B$6</c:f>
              <c:strCache>
                <c:ptCount val="1"/>
                <c:pt idx="0">
                  <c:v>2016</c:v>
                </c:pt>
              </c:strCache>
            </c:strRef>
          </c:tx>
          <c:explosion val="25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D9D-4882-BDBB-A41B39C3EF61}"/>
                </c:ext>
              </c:extLst>
            </c:dLbl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D9D-4882-BDBB-A41B39C3EF61}"/>
                </c:ext>
              </c:extLst>
            </c:dLbl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D9D-4882-BDBB-A41B39C3EF6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'GRAF 1'!$A$7:$A$9</c:f>
              <c:strCache>
                <c:ptCount val="3"/>
                <c:pt idx="0">
                  <c:v>Příspěvky a dotace MŠMT</c:v>
                </c:pt>
                <c:pt idx="1">
                  <c:v>Vlastní výnosy hlavní činnosti</c:v>
                </c:pt>
                <c:pt idx="2">
                  <c:v>Doplňková činnost</c:v>
                </c:pt>
              </c:strCache>
            </c:strRef>
          </c:cat>
          <c:val>
            <c:numRef>
              <c:f>'GRAF 1'!$B$7:$B$9</c:f>
              <c:numCache>
                <c:formatCode>#,##0</c:formatCode>
                <c:ptCount val="3"/>
                <c:pt idx="0">
                  <c:v>134402510</c:v>
                </c:pt>
                <c:pt idx="1">
                  <c:v>24450000</c:v>
                </c:pt>
                <c:pt idx="2">
                  <c:v>7460000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D9D-4882-BDBB-A41B39C3EF61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'GRAF 1'!$B$11</c:f>
              <c:strCache>
                <c:ptCount val="1"/>
                <c:pt idx="0">
                  <c:v>2017</c:v>
                </c:pt>
              </c:strCache>
            </c:strRef>
          </c:tx>
          <c:explosion val="25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'GRAF 1'!$A$17:$A$19</c:f>
              <c:strCache>
                <c:ptCount val="3"/>
                <c:pt idx="0">
                  <c:v>Příspěvky a dotace MŠMT</c:v>
                </c:pt>
                <c:pt idx="1">
                  <c:v>Vlastní výnosy hlavní činnosti</c:v>
                </c:pt>
                <c:pt idx="2">
                  <c:v>Doplňková činnost</c:v>
                </c:pt>
              </c:strCache>
            </c:strRef>
          </c:cat>
          <c:val>
            <c:numRef>
              <c:f>'GRAF 1'!$B$12:$B$14</c:f>
              <c:numCache>
                <c:formatCode>#,##0</c:formatCode>
                <c:ptCount val="3"/>
                <c:pt idx="0">
                  <c:v>137955500</c:v>
                </c:pt>
                <c:pt idx="1">
                  <c:v>28500000</c:v>
                </c:pt>
                <c:pt idx="2">
                  <c:v>7460000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381-4A73-8322-A1B1AD7D88CA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'GRAF 1'!$B$21</c:f>
              <c:strCache>
                <c:ptCount val="1"/>
                <c:pt idx="0">
                  <c:v>2019</c:v>
                </c:pt>
              </c:strCache>
            </c:strRef>
          </c:tx>
          <c:explosion val="25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'GRAF 1'!$A$22:$A$24</c:f>
              <c:strCache>
                <c:ptCount val="3"/>
                <c:pt idx="0">
                  <c:v>Příspěvky a dotace MŠMT</c:v>
                </c:pt>
                <c:pt idx="1">
                  <c:v>Vlastní výnosy hlavní činnosti</c:v>
                </c:pt>
                <c:pt idx="2">
                  <c:v>Doplňková činnost</c:v>
                </c:pt>
              </c:strCache>
            </c:strRef>
          </c:cat>
          <c:val>
            <c:numRef>
              <c:f>'GRAF 1'!$B$22:$B$24</c:f>
              <c:numCache>
                <c:formatCode>#,##0</c:formatCode>
                <c:ptCount val="3"/>
                <c:pt idx="0">
                  <c:v>163436280</c:v>
                </c:pt>
                <c:pt idx="1">
                  <c:v>49628020</c:v>
                </c:pt>
                <c:pt idx="2">
                  <c:v>7600000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05-406D-8F83-40A2F2969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/>
              <a:t>Srovnání</a:t>
            </a:r>
            <a:r>
              <a:rPr lang="cs-CZ" baseline="0"/>
              <a:t> objemu činností VŠTE </a:t>
            </a:r>
            <a:endParaRPr lang="cs-CZ"/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394120474979252E-2"/>
          <c:y val="8.3791093909871439E-2"/>
          <c:w val="0.89089161316715515"/>
          <c:h val="0.74457440277592424"/>
        </c:manualLayout>
      </c:layout>
      <c:bar3DChart>
        <c:barDir val="col"/>
        <c:grouping val="clustered"/>
        <c:varyColors val="0"/>
        <c:ser>
          <c:idx val="1"/>
          <c:order val="0"/>
          <c:tx>
            <c:strRef>
              <c:f>'GRAF 3'!$A$3</c:f>
              <c:strCache>
                <c:ptCount val="1"/>
                <c:pt idx="0">
                  <c:v>2014 </c:v>
                </c:pt>
              </c:strCache>
            </c:strRef>
          </c:tx>
          <c:invertIfNegative val="0"/>
          <c:cat>
            <c:strRef>
              <c:f>('GRAF 3'!$C$2:$E$2,'GRAF 3'!$G$2:$I$2,'GRAF 3'!$L$2:$N$2)</c:f>
              <c:strCache>
                <c:ptCount val="9"/>
                <c:pt idx="0">
                  <c:v>Příspěvek na provoz</c:v>
                </c:pt>
                <c:pt idx="1">
                  <c:v>Příspěvek na ubytovací stipendia</c:v>
                </c:pt>
                <c:pt idx="2">
                  <c:v>Ostatní příspěvky a dotace</c:v>
                </c:pt>
                <c:pt idx="3">
                  <c:v>Projekty *)</c:v>
                </c:pt>
                <c:pt idx="4">
                  <c:v>CCV</c:v>
                </c:pt>
                <c:pt idx="5">
                  <c:v>Ost. VHČ</c:v>
                </c:pt>
                <c:pt idx="6">
                  <c:v>Kolej</c:v>
                </c:pt>
                <c:pt idx="7">
                  <c:v>Menza</c:v>
                </c:pt>
                <c:pt idx="8">
                  <c:v>Ostatní DČ</c:v>
                </c:pt>
              </c:strCache>
            </c:strRef>
          </c:cat>
          <c:val>
            <c:numRef>
              <c:f>('GRAF 3'!$C$3:$E$3,'GRAF 3'!$G$3:$I$3,'GRAF 3'!$L$3:$N$3)</c:f>
              <c:numCache>
                <c:formatCode>#,##0</c:formatCode>
                <c:ptCount val="9"/>
                <c:pt idx="0">
                  <c:v>104571500</c:v>
                </c:pt>
                <c:pt idx="1">
                  <c:v>7301000</c:v>
                </c:pt>
                <c:pt idx="2">
                  <c:v>1650000</c:v>
                </c:pt>
                <c:pt idx="3">
                  <c:v>12640000</c:v>
                </c:pt>
                <c:pt idx="4">
                  <c:v>5000000</c:v>
                </c:pt>
                <c:pt idx="5">
                  <c:v>9998231</c:v>
                </c:pt>
                <c:pt idx="6">
                  <c:v>2030000</c:v>
                </c:pt>
                <c:pt idx="7">
                  <c:v>1500000</c:v>
                </c:pt>
                <c:pt idx="8">
                  <c:v>2700000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40-4E12-A54E-1DB4B14757A8}"/>
            </c:ext>
          </c:extLst>
        </c:ser>
        <c:ser>
          <c:idx val="0"/>
          <c:order val="1"/>
          <c:tx>
            <c:strRef>
              <c:f>'GRAF 3'!$A$4</c:f>
              <c:strCache>
                <c:ptCount val="1"/>
                <c:pt idx="0">
                  <c:v>2015 </c:v>
                </c:pt>
              </c:strCache>
            </c:strRef>
          </c:tx>
          <c:invertIfNegative val="0"/>
          <c:cat>
            <c:strRef>
              <c:f>('GRAF 3'!$C$2:$E$2,'GRAF 3'!$G$2:$I$2,'GRAF 3'!$L$2:$N$2)</c:f>
              <c:strCache>
                <c:ptCount val="9"/>
                <c:pt idx="0">
                  <c:v>Příspěvek na provoz</c:v>
                </c:pt>
                <c:pt idx="1">
                  <c:v>Příspěvek na ubytovací stipendia</c:v>
                </c:pt>
                <c:pt idx="2">
                  <c:v>Ostatní příspěvky a dotace</c:v>
                </c:pt>
                <c:pt idx="3">
                  <c:v>Projekty *)</c:v>
                </c:pt>
                <c:pt idx="4">
                  <c:v>CCV</c:v>
                </c:pt>
                <c:pt idx="5">
                  <c:v>Ost. VHČ</c:v>
                </c:pt>
                <c:pt idx="6">
                  <c:v>Kolej</c:v>
                </c:pt>
                <c:pt idx="7">
                  <c:v>Menza</c:v>
                </c:pt>
                <c:pt idx="8">
                  <c:v>Ostatní DČ</c:v>
                </c:pt>
              </c:strCache>
            </c:strRef>
          </c:cat>
          <c:val>
            <c:numRef>
              <c:f>('GRAF 3'!$C$4:$E$4,'GRAF 3'!$G$4:$I$4,'GRAF 3'!$L$4:$N$4)</c:f>
              <c:numCache>
                <c:formatCode>#,##0</c:formatCode>
                <c:ptCount val="9"/>
                <c:pt idx="0">
                  <c:v>129347000</c:v>
                </c:pt>
                <c:pt idx="1">
                  <c:v>6588000</c:v>
                </c:pt>
                <c:pt idx="2">
                  <c:v>2642000</c:v>
                </c:pt>
                <c:pt idx="3">
                  <c:v>3000000</c:v>
                </c:pt>
                <c:pt idx="4">
                  <c:v>8000000</c:v>
                </c:pt>
                <c:pt idx="5">
                  <c:v>11150000</c:v>
                </c:pt>
                <c:pt idx="6">
                  <c:v>1830000</c:v>
                </c:pt>
                <c:pt idx="7">
                  <c:v>1950000</c:v>
                </c:pt>
                <c:pt idx="8">
                  <c:v>1500000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40-4E12-A54E-1DB4B14757A8}"/>
            </c:ext>
          </c:extLst>
        </c:ser>
        <c:ser>
          <c:idx val="2"/>
          <c:order val="2"/>
          <c:tx>
            <c:strRef>
              <c:f>'GRAF 3'!$A$5</c:f>
              <c:strCache>
                <c:ptCount val="1"/>
                <c:pt idx="0">
                  <c:v>2016 </c:v>
                </c:pt>
              </c:strCache>
            </c:strRef>
          </c:tx>
          <c:invertIfNegative val="0"/>
          <c:val>
            <c:numRef>
              <c:f>('GRAF 3'!$C$5:$E$5,'GRAF 3'!$G$5:$I$5,'GRAF 3'!$L$5:$N$5)</c:f>
              <c:numCache>
                <c:formatCode>#,##0</c:formatCode>
                <c:ptCount val="9"/>
                <c:pt idx="0">
                  <c:v>123595710</c:v>
                </c:pt>
                <c:pt idx="1">
                  <c:v>5762000</c:v>
                </c:pt>
                <c:pt idx="2">
                  <c:v>5044800</c:v>
                </c:pt>
                <c:pt idx="3">
                  <c:v>5400000</c:v>
                </c:pt>
                <c:pt idx="4">
                  <c:v>8750000</c:v>
                </c:pt>
                <c:pt idx="5">
                  <c:v>10300000</c:v>
                </c:pt>
                <c:pt idx="6">
                  <c:v>1500000</c:v>
                </c:pt>
                <c:pt idx="7">
                  <c:v>2150000</c:v>
                </c:pt>
                <c:pt idx="8">
                  <c:v>3810000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940-4E12-A54E-1DB4B14757A8}"/>
            </c:ext>
          </c:extLst>
        </c:ser>
        <c:ser>
          <c:idx val="3"/>
          <c:order val="3"/>
          <c:tx>
            <c:v>2017</c:v>
          </c:tx>
          <c:invertIfNegative val="0"/>
          <c:val>
            <c:numRef>
              <c:f>('GRAF 3'!$C$6:$E$6,'GRAF 3'!$G$6:$I$6,'GRAF 3'!$L$6:$N$6)</c:f>
              <c:numCache>
                <c:formatCode>#,##0</c:formatCode>
                <c:ptCount val="9"/>
                <c:pt idx="0">
                  <c:v>129060200</c:v>
                </c:pt>
                <c:pt idx="1">
                  <c:v>5329800</c:v>
                </c:pt>
                <c:pt idx="2">
                  <c:v>3565500</c:v>
                </c:pt>
                <c:pt idx="3">
                  <c:v>8000000</c:v>
                </c:pt>
                <c:pt idx="4">
                  <c:v>9000000</c:v>
                </c:pt>
                <c:pt idx="5">
                  <c:v>11500000</c:v>
                </c:pt>
                <c:pt idx="6">
                  <c:v>1500000</c:v>
                </c:pt>
                <c:pt idx="7">
                  <c:v>2150000</c:v>
                </c:pt>
                <c:pt idx="8">
                  <c:v>3810000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940-4E12-A54E-1DB4B14757A8}"/>
            </c:ext>
          </c:extLst>
        </c:ser>
        <c:ser>
          <c:idx val="4"/>
          <c:order val="4"/>
          <c:tx>
            <c:strRef>
              <c:f>'GRAF 3'!$A$7</c:f>
              <c:strCache>
                <c:ptCount val="1"/>
                <c:pt idx="0">
                  <c:v>2018 </c:v>
                </c:pt>
              </c:strCache>
            </c:strRef>
          </c:tx>
          <c:invertIfNegative val="0"/>
          <c:val>
            <c:numRef>
              <c:f>('GRAF 3'!$C$7:$E$7,'GRAF 3'!$G$7:$I$7,'GRAF 3'!$L$7:$N$7)</c:f>
              <c:numCache>
                <c:formatCode>#,##0</c:formatCode>
                <c:ptCount val="9"/>
                <c:pt idx="0">
                  <c:v>144853284</c:v>
                </c:pt>
                <c:pt idx="1">
                  <c:v>4784400</c:v>
                </c:pt>
                <c:pt idx="2">
                  <c:v>9995000</c:v>
                </c:pt>
                <c:pt idx="3">
                  <c:v>29737020</c:v>
                </c:pt>
                <c:pt idx="4">
                  <c:v>8250000</c:v>
                </c:pt>
                <c:pt idx="5">
                  <c:v>9571000</c:v>
                </c:pt>
                <c:pt idx="6">
                  <c:v>1800000</c:v>
                </c:pt>
                <c:pt idx="7">
                  <c:v>1200000</c:v>
                </c:pt>
                <c:pt idx="8">
                  <c:v>4300000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940-4E12-A54E-1DB4B14757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210276416"/>
        <c:axId val="210276976"/>
        <c:axId val="0"/>
      </c:bar3DChart>
      <c:catAx>
        <c:axId val="21027641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10276976"/>
        <c:crosses val="autoZero"/>
        <c:auto val="1"/>
        <c:lblAlgn val="ctr"/>
        <c:lblOffset val="100"/>
        <c:noMultiLvlLbl val="0"/>
      </c:catAx>
      <c:valAx>
        <c:axId val="21027697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cs-CZ"/>
                  <a:t>Objem prostředků v KČ</a:t>
                </a:r>
              </a:p>
            </c:rich>
          </c:tx>
          <c:overlay val="0"/>
        </c:title>
        <c:numFmt formatCode="#,##0" sourceLinked="1"/>
        <c:majorTickMark val="none"/>
        <c:minorTickMark val="none"/>
        <c:tickLblPos val="nextTo"/>
        <c:crossAx val="210276416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'GRAF 1'!$B$6</c:f>
              <c:strCache>
                <c:ptCount val="1"/>
                <c:pt idx="0">
                  <c:v>2016</c:v>
                </c:pt>
              </c:strCache>
            </c:strRef>
          </c:tx>
          <c:explosion val="25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F28-4310-A9AB-23BFC36F53BF}"/>
                </c:ext>
              </c:extLst>
            </c:dLbl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F28-4310-A9AB-23BFC36F53BF}"/>
                </c:ext>
              </c:extLst>
            </c:dLbl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F28-4310-A9AB-23BFC36F53BF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'GRAF 1'!$A$7:$A$9</c:f>
              <c:strCache>
                <c:ptCount val="3"/>
                <c:pt idx="0">
                  <c:v>Příspěvky a dotace MŠMT</c:v>
                </c:pt>
                <c:pt idx="1">
                  <c:v>Vlastní výnosy hlavní činnosti</c:v>
                </c:pt>
                <c:pt idx="2">
                  <c:v>Doplňková činnost</c:v>
                </c:pt>
              </c:strCache>
            </c:strRef>
          </c:cat>
          <c:val>
            <c:numRef>
              <c:f>'GRAF 1'!$B$7:$B$9</c:f>
              <c:numCache>
                <c:formatCode>#,##0</c:formatCode>
                <c:ptCount val="3"/>
                <c:pt idx="0">
                  <c:v>134402510</c:v>
                </c:pt>
                <c:pt idx="1">
                  <c:v>24450000</c:v>
                </c:pt>
                <c:pt idx="2">
                  <c:v>7460000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F28-4310-A9AB-23BFC36F53BF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'GRAF 3'!$D$2</c:f>
              <c:strCache>
                <c:ptCount val="1"/>
                <c:pt idx="0">
                  <c:v>Příspěvek na ubytovací stipendia</c:v>
                </c:pt>
              </c:strCache>
            </c:strRef>
          </c:tx>
          <c:cat>
            <c:numRef>
              <c:f>'GRAF 3'!$A$3:$A$7</c:f>
              <c:numCache>
                <c:formatCode>0_ ;\-0\ 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'GRAF 3'!$D$3:$D$8</c:f>
              <c:numCache>
                <c:formatCode>#,##0</c:formatCode>
                <c:ptCount val="6"/>
                <c:pt idx="0">
                  <c:v>7301000</c:v>
                </c:pt>
                <c:pt idx="1">
                  <c:v>6588000</c:v>
                </c:pt>
                <c:pt idx="2">
                  <c:v>5762000</c:v>
                </c:pt>
                <c:pt idx="3">
                  <c:v>5329800</c:v>
                </c:pt>
                <c:pt idx="4">
                  <c:v>4784400</c:v>
                </c:pt>
                <c:pt idx="5">
                  <c:v>4928000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D38-4210-85E2-98B914E5F71F}"/>
            </c:ext>
          </c:extLst>
        </c:ser>
        <c:ser>
          <c:idx val="2"/>
          <c:order val="1"/>
          <c:tx>
            <c:strRef>
              <c:f>'GRAF 3'!$E$2</c:f>
              <c:strCache>
                <c:ptCount val="1"/>
                <c:pt idx="0">
                  <c:v>Ostatní příspěvky a dotace</c:v>
                </c:pt>
              </c:strCache>
            </c:strRef>
          </c:tx>
          <c:cat>
            <c:numRef>
              <c:f>'GRAF 3'!$A$3:$A$7</c:f>
              <c:numCache>
                <c:formatCode>0_ ;\-0\ 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'GRAF 3'!$E$3:$E$8</c:f>
              <c:numCache>
                <c:formatCode>#,##0</c:formatCode>
                <c:ptCount val="6"/>
                <c:pt idx="0">
                  <c:v>1650000</c:v>
                </c:pt>
                <c:pt idx="1">
                  <c:v>2642000</c:v>
                </c:pt>
                <c:pt idx="2">
                  <c:v>5044800</c:v>
                </c:pt>
                <c:pt idx="3">
                  <c:v>3565500</c:v>
                </c:pt>
                <c:pt idx="4">
                  <c:v>9995000</c:v>
                </c:pt>
                <c:pt idx="5">
                  <c:v>10345000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D38-4210-85E2-98B914E5F71F}"/>
            </c:ext>
          </c:extLst>
        </c:ser>
        <c:ser>
          <c:idx val="3"/>
          <c:order val="2"/>
          <c:tx>
            <c:strRef>
              <c:f>'GRAF 3'!$G$2</c:f>
              <c:strCache>
                <c:ptCount val="1"/>
                <c:pt idx="0">
                  <c:v>Projekty *)</c:v>
                </c:pt>
              </c:strCache>
            </c:strRef>
          </c:tx>
          <c:cat>
            <c:numRef>
              <c:f>'GRAF 3'!$A$3:$A$7</c:f>
              <c:numCache>
                <c:formatCode>0_ ;\-0\ 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'GRAF 3'!$G$3:$G$8</c:f>
              <c:numCache>
                <c:formatCode>#,##0</c:formatCode>
                <c:ptCount val="6"/>
                <c:pt idx="0">
                  <c:v>12640000</c:v>
                </c:pt>
                <c:pt idx="1">
                  <c:v>3000000</c:v>
                </c:pt>
                <c:pt idx="2">
                  <c:v>5400000</c:v>
                </c:pt>
                <c:pt idx="3">
                  <c:v>8000000</c:v>
                </c:pt>
                <c:pt idx="4">
                  <c:v>29737020</c:v>
                </c:pt>
                <c:pt idx="5">
                  <c:v>31417020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D38-4210-85E2-98B914E5F71F}"/>
            </c:ext>
          </c:extLst>
        </c:ser>
        <c:ser>
          <c:idx val="4"/>
          <c:order val="3"/>
          <c:tx>
            <c:strRef>
              <c:f>'GRAF 3'!$H$2</c:f>
              <c:strCache>
                <c:ptCount val="1"/>
                <c:pt idx="0">
                  <c:v>CCV</c:v>
                </c:pt>
              </c:strCache>
            </c:strRef>
          </c:tx>
          <c:cat>
            <c:numRef>
              <c:f>'GRAF 3'!$A$3:$A$7</c:f>
              <c:numCache>
                <c:formatCode>0_ ;\-0\ 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'GRAF 3'!$H$3:$H$8</c:f>
              <c:numCache>
                <c:formatCode>#,##0</c:formatCode>
                <c:ptCount val="6"/>
                <c:pt idx="0">
                  <c:v>5000000</c:v>
                </c:pt>
                <c:pt idx="1">
                  <c:v>8000000</c:v>
                </c:pt>
                <c:pt idx="2">
                  <c:v>8750000</c:v>
                </c:pt>
                <c:pt idx="3">
                  <c:v>9000000</c:v>
                </c:pt>
                <c:pt idx="4">
                  <c:v>8250000</c:v>
                </c:pt>
                <c:pt idx="5">
                  <c:v>8250000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D38-4210-85E2-98B914E5F71F}"/>
            </c:ext>
          </c:extLst>
        </c:ser>
        <c:ser>
          <c:idx val="5"/>
          <c:order val="4"/>
          <c:tx>
            <c:strRef>
              <c:f>'GRAF 3'!$I$2</c:f>
              <c:strCache>
                <c:ptCount val="1"/>
                <c:pt idx="0">
                  <c:v>Ost. VHČ</c:v>
                </c:pt>
              </c:strCache>
            </c:strRef>
          </c:tx>
          <c:cat>
            <c:numRef>
              <c:f>'GRAF 3'!$A$3:$A$7</c:f>
              <c:numCache>
                <c:formatCode>0_ ;\-0\ 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'GRAF 3'!$I$3:$I$8</c:f>
              <c:numCache>
                <c:formatCode>#,##0</c:formatCode>
                <c:ptCount val="6"/>
                <c:pt idx="0">
                  <c:v>9998231</c:v>
                </c:pt>
                <c:pt idx="1">
                  <c:v>11150000</c:v>
                </c:pt>
                <c:pt idx="2">
                  <c:v>10300000</c:v>
                </c:pt>
                <c:pt idx="3">
                  <c:v>11500000</c:v>
                </c:pt>
                <c:pt idx="4">
                  <c:v>9571000</c:v>
                </c:pt>
                <c:pt idx="5">
                  <c:v>9961000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D38-4210-85E2-98B914E5F71F}"/>
            </c:ext>
          </c:extLst>
        </c:ser>
        <c:ser>
          <c:idx val="6"/>
          <c:order val="5"/>
          <c:tx>
            <c:strRef>
              <c:f>'GRAF 3'!$L$2</c:f>
              <c:strCache>
                <c:ptCount val="1"/>
                <c:pt idx="0">
                  <c:v>Kolej</c:v>
                </c:pt>
              </c:strCache>
            </c:strRef>
          </c:tx>
          <c:cat>
            <c:numRef>
              <c:f>'GRAF 3'!$A$3:$A$7</c:f>
              <c:numCache>
                <c:formatCode>0_ ;\-0\ 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'GRAF 3'!$L$3:$L$8</c:f>
              <c:numCache>
                <c:formatCode>#,##0</c:formatCode>
                <c:ptCount val="6"/>
                <c:pt idx="0">
                  <c:v>2030000</c:v>
                </c:pt>
                <c:pt idx="1">
                  <c:v>1830000</c:v>
                </c:pt>
                <c:pt idx="2">
                  <c:v>1500000</c:v>
                </c:pt>
                <c:pt idx="3">
                  <c:v>1500000</c:v>
                </c:pt>
                <c:pt idx="4">
                  <c:v>1800000</c:v>
                </c:pt>
                <c:pt idx="5">
                  <c:v>1800000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D38-4210-85E2-98B914E5F71F}"/>
            </c:ext>
          </c:extLst>
        </c:ser>
        <c:ser>
          <c:idx val="7"/>
          <c:order val="6"/>
          <c:tx>
            <c:strRef>
              <c:f>'GRAF 3'!$M$2</c:f>
              <c:strCache>
                <c:ptCount val="1"/>
                <c:pt idx="0">
                  <c:v>Menza</c:v>
                </c:pt>
              </c:strCache>
            </c:strRef>
          </c:tx>
          <c:cat>
            <c:numRef>
              <c:f>'GRAF 3'!$A$3:$A$7</c:f>
              <c:numCache>
                <c:formatCode>0_ ;\-0\ 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'GRAF 3'!$M$3:$M$8</c:f>
              <c:numCache>
                <c:formatCode>#,##0</c:formatCode>
                <c:ptCount val="6"/>
                <c:pt idx="0">
                  <c:v>1500000</c:v>
                </c:pt>
                <c:pt idx="1">
                  <c:v>1950000</c:v>
                </c:pt>
                <c:pt idx="2">
                  <c:v>2150000</c:v>
                </c:pt>
                <c:pt idx="3">
                  <c:v>2150000</c:v>
                </c:pt>
                <c:pt idx="4">
                  <c:v>1200000</c:v>
                </c:pt>
                <c:pt idx="5">
                  <c:v>1400000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D38-4210-85E2-98B914E5F71F}"/>
            </c:ext>
          </c:extLst>
        </c:ser>
        <c:ser>
          <c:idx val="8"/>
          <c:order val="7"/>
          <c:tx>
            <c:strRef>
              <c:f>'GRAF 3'!$N$2</c:f>
              <c:strCache>
                <c:ptCount val="1"/>
                <c:pt idx="0">
                  <c:v>Ostatní DČ</c:v>
                </c:pt>
              </c:strCache>
            </c:strRef>
          </c:tx>
          <c:cat>
            <c:numRef>
              <c:f>'GRAF 3'!$A$3:$A$7</c:f>
              <c:numCache>
                <c:formatCode>0_ ;\-0\ 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'GRAF 3'!$N$3:$N$8</c:f>
              <c:numCache>
                <c:formatCode>#,##0</c:formatCode>
                <c:ptCount val="6"/>
                <c:pt idx="0">
                  <c:v>2700000</c:v>
                </c:pt>
                <c:pt idx="1">
                  <c:v>1500000</c:v>
                </c:pt>
                <c:pt idx="2">
                  <c:v>3810000</c:v>
                </c:pt>
                <c:pt idx="3">
                  <c:v>3810000</c:v>
                </c:pt>
                <c:pt idx="4">
                  <c:v>4300000</c:v>
                </c:pt>
                <c:pt idx="5">
                  <c:v>4400000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D38-4210-85E2-98B914E5F7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2869664"/>
        <c:axId val="112870224"/>
      </c:lineChart>
      <c:catAx>
        <c:axId val="112869664"/>
        <c:scaling>
          <c:orientation val="minMax"/>
        </c:scaling>
        <c:delete val="0"/>
        <c:axPos val="b"/>
        <c:numFmt formatCode="0_ ;\-0\ " sourceLinked="1"/>
        <c:majorTickMark val="out"/>
        <c:minorTickMark val="none"/>
        <c:tickLblPos val="nextTo"/>
        <c:crossAx val="112870224"/>
        <c:crosses val="autoZero"/>
        <c:auto val="1"/>
        <c:lblAlgn val="ctr"/>
        <c:lblOffset val="100"/>
        <c:noMultiLvlLbl val="0"/>
      </c:catAx>
      <c:valAx>
        <c:axId val="112870224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11286966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/>
              <a:t>Srovnání</a:t>
            </a:r>
            <a:r>
              <a:rPr lang="cs-CZ" baseline="0"/>
              <a:t> objemu činností VŠTE </a:t>
            </a:r>
            <a:endParaRPr lang="cs-CZ"/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394120474979252E-2"/>
          <c:y val="8.3791093909871439E-2"/>
          <c:w val="0.89089161316715515"/>
          <c:h val="0.74457440277592424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'GRAF 3'!$A$4</c:f>
              <c:strCache>
                <c:ptCount val="1"/>
                <c:pt idx="0">
                  <c:v>2015 </c:v>
                </c:pt>
              </c:strCache>
            </c:strRef>
          </c:tx>
          <c:invertIfNegative val="0"/>
          <c:cat>
            <c:strRef>
              <c:f>('GRAF 3'!$C$2:$E$2,'GRAF 3'!$G$2:$I$2,'GRAF 3'!$L$2:$N$2)</c:f>
              <c:strCache>
                <c:ptCount val="9"/>
                <c:pt idx="0">
                  <c:v>Příspěvek na provoz</c:v>
                </c:pt>
                <c:pt idx="1">
                  <c:v>Příspěvek na ubytovací stipendia</c:v>
                </c:pt>
                <c:pt idx="2">
                  <c:v>Ostatní příspěvky a dotace</c:v>
                </c:pt>
                <c:pt idx="3">
                  <c:v>Projekty *)</c:v>
                </c:pt>
                <c:pt idx="4">
                  <c:v>CCV</c:v>
                </c:pt>
                <c:pt idx="5">
                  <c:v>Ost. VHČ</c:v>
                </c:pt>
                <c:pt idx="6">
                  <c:v>Kolej</c:v>
                </c:pt>
                <c:pt idx="7">
                  <c:v>Menza</c:v>
                </c:pt>
                <c:pt idx="8">
                  <c:v>Ostatní DČ</c:v>
                </c:pt>
              </c:strCache>
            </c:strRef>
          </c:cat>
          <c:val>
            <c:numRef>
              <c:f>('GRAF 3'!$C$4:$E$4,'GRAF 3'!$G$4:$I$4,'GRAF 3'!$L$4:$N$4)</c:f>
              <c:numCache>
                <c:formatCode>#,##0</c:formatCode>
                <c:ptCount val="9"/>
                <c:pt idx="0">
                  <c:v>129347000</c:v>
                </c:pt>
                <c:pt idx="1">
                  <c:v>6588000</c:v>
                </c:pt>
                <c:pt idx="2">
                  <c:v>2642000</c:v>
                </c:pt>
                <c:pt idx="3">
                  <c:v>3000000</c:v>
                </c:pt>
                <c:pt idx="4">
                  <c:v>8000000</c:v>
                </c:pt>
                <c:pt idx="5">
                  <c:v>11150000</c:v>
                </c:pt>
                <c:pt idx="6">
                  <c:v>1830000</c:v>
                </c:pt>
                <c:pt idx="7">
                  <c:v>1950000</c:v>
                </c:pt>
                <c:pt idx="8">
                  <c:v>1500000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91-460B-8BF9-855624779398}"/>
            </c:ext>
          </c:extLst>
        </c:ser>
        <c:ser>
          <c:idx val="1"/>
          <c:order val="1"/>
          <c:tx>
            <c:strRef>
              <c:f>'GRAF 3'!$A$3</c:f>
              <c:strCache>
                <c:ptCount val="1"/>
                <c:pt idx="0">
                  <c:v>2014 </c:v>
                </c:pt>
              </c:strCache>
            </c:strRef>
          </c:tx>
          <c:invertIfNegative val="0"/>
          <c:cat>
            <c:strRef>
              <c:f>('GRAF 3'!$C$2:$E$2,'GRAF 3'!$G$2:$I$2,'GRAF 3'!$L$2:$N$2)</c:f>
              <c:strCache>
                <c:ptCount val="9"/>
                <c:pt idx="0">
                  <c:v>Příspěvek na provoz</c:v>
                </c:pt>
                <c:pt idx="1">
                  <c:v>Příspěvek na ubytovací stipendia</c:v>
                </c:pt>
                <c:pt idx="2">
                  <c:v>Ostatní příspěvky a dotace</c:v>
                </c:pt>
                <c:pt idx="3">
                  <c:v>Projekty *)</c:v>
                </c:pt>
                <c:pt idx="4">
                  <c:v>CCV</c:v>
                </c:pt>
                <c:pt idx="5">
                  <c:v>Ost. VHČ</c:v>
                </c:pt>
                <c:pt idx="6">
                  <c:v>Kolej</c:v>
                </c:pt>
                <c:pt idx="7">
                  <c:v>Menza</c:v>
                </c:pt>
                <c:pt idx="8">
                  <c:v>Ostatní DČ</c:v>
                </c:pt>
              </c:strCache>
            </c:strRef>
          </c:cat>
          <c:val>
            <c:numRef>
              <c:f>('GRAF 3'!$C$3:$E$3,'GRAF 3'!$G$3:$I$3,'GRAF 3'!$L$3:$N$3)</c:f>
              <c:numCache>
                <c:formatCode>#,##0</c:formatCode>
                <c:ptCount val="9"/>
                <c:pt idx="0">
                  <c:v>104571500</c:v>
                </c:pt>
                <c:pt idx="1">
                  <c:v>7301000</c:v>
                </c:pt>
                <c:pt idx="2">
                  <c:v>1650000</c:v>
                </c:pt>
                <c:pt idx="3">
                  <c:v>12640000</c:v>
                </c:pt>
                <c:pt idx="4">
                  <c:v>5000000</c:v>
                </c:pt>
                <c:pt idx="5">
                  <c:v>9998231</c:v>
                </c:pt>
                <c:pt idx="6">
                  <c:v>2030000</c:v>
                </c:pt>
                <c:pt idx="7">
                  <c:v>1500000</c:v>
                </c:pt>
                <c:pt idx="8">
                  <c:v>2700000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091-460B-8BF9-8556247793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208553616"/>
        <c:axId val="208554176"/>
        <c:axId val="0"/>
      </c:bar3DChart>
      <c:catAx>
        <c:axId val="20855361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08554176"/>
        <c:crosses val="autoZero"/>
        <c:auto val="1"/>
        <c:lblAlgn val="ctr"/>
        <c:lblOffset val="100"/>
        <c:noMultiLvlLbl val="0"/>
      </c:catAx>
      <c:valAx>
        <c:axId val="20855417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cs-CZ"/>
                  <a:t>Objem prostředků v KČ</a:t>
                </a:r>
              </a:p>
            </c:rich>
          </c:tx>
          <c:overlay val="0"/>
        </c:title>
        <c:numFmt formatCode="#,##0" sourceLinked="1"/>
        <c:majorTickMark val="none"/>
        <c:minorTickMark val="none"/>
        <c:tickLblPos val="nextTo"/>
        <c:crossAx val="208553616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'[1]GRAF 1'!$B$6</c:f>
              <c:strCache>
                <c:ptCount val="1"/>
                <c:pt idx="0">
                  <c:v>2014</c:v>
                </c:pt>
              </c:strCache>
            </c:strRef>
          </c:tx>
          <c:explosion val="25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9C0-4075-8A0D-C29F0FDDAAC1}"/>
                </c:ext>
              </c:extLst>
            </c:dLbl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9C0-4075-8A0D-C29F0FDDAAC1}"/>
                </c:ext>
              </c:extLst>
            </c:dLbl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9C0-4075-8A0D-C29F0FDDAAC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'[1]GRAF 1'!$A$7:$A$9</c:f>
              <c:strCache>
                <c:ptCount val="3"/>
                <c:pt idx="0">
                  <c:v>Příspěvky a dotace MŠMT</c:v>
                </c:pt>
                <c:pt idx="1">
                  <c:v>Vlastní výnosy hlavní činnosti</c:v>
                </c:pt>
                <c:pt idx="2">
                  <c:v>Doplňková činnost</c:v>
                </c:pt>
              </c:strCache>
            </c:strRef>
          </c:cat>
          <c:val>
            <c:numRef>
              <c:f>'[1]GRAF 1'!$B$7:$B$9</c:f>
              <c:numCache>
                <c:formatCode>General</c:formatCode>
                <c:ptCount val="3"/>
                <c:pt idx="0">
                  <c:v>113522500</c:v>
                </c:pt>
                <c:pt idx="1">
                  <c:v>27638231</c:v>
                </c:pt>
                <c:pt idx="2">
                  <c:v>6230000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9C0-4075-8A0D-C29F0FDDAAC1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'[1]GRAF 1'!$B$11</c:f>
              <c:strCache>
                <c:ptCount val="1"/>
                <c:pt idx="0">
                  <c:v>2015</c:v>
                </c:pt>
              </c:strCache>
            </c:strRef>
          </c:tx>
          <c:explosion val="25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'[1]GRAF 1'!$A$2:$A$4</c:f>
              <c:strCache>
                <c:ptCount val="3"/>
                <c:pt idx="0">
                  <c:v>Příspěvky a dotace MŠMT</c:v>
                </c:pt>
                <c:pt idx="1">
                  <c:v>Vlastní výnosy hlavní činnosti</c:v>
                </c:pt>
                <c:pt idx="2">
                  <c:v>Doplňková činnost</c:v>
                </c:pt>
              </c:strCache>
            </c:strRef>
          </c:cat>
          <c:val>
            <c:numRef>
              <c:f>'[1]GRAF 1'!$B$12:$B$14</c:f>
              <c:numCache>
                <c:formatCode>General</c:formatCode>
                <c:ptCount val="3"/>
                <c:pt idx="0">
                  <c:v>138577000</c:v>
                </c:pt>
                <c:pt idx="1">
                  <c:v>22150000</c:v>
                </c:pt>
                <c:pt idx="2">
                  <c:v>5280000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DC-4427-A2CD-C9C9123501E7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/>
              <a:t>Srovnání</a:t>
            </a:r>
            <a:r>
              <a:rPr lang="cs-CZ" baseline="0"/>
              <a:t> objemu činností VŠTE </a:t>
            </a:r>
            <a:endParaRPr lang="cs-CZ"/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394120474979252E-2"/>
          <c:y val="8.3791093909871439E-2"/>
          <c:w val="0.89089161316715515"/>
          <c:h val="0.74457440277592424"/>
        </c:manualLayout>
      </c:layout>
      <c:bar3DChart>
        <c:barDir val="col"/>
        <c:grouping val="clustered"/>
        <c:varyColors val="0"/>
        <c:ser>
          <c:idx val="1"/>
          <c:order val="0"/>
          <c:tx>
            <c:strRef>
              <c:f>'[1]GRAF 3'!$A$5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cat>
            <c:strRef>
              <c:f>('[1]GRAF 3'!$C$2:$E$2,'[1]GRAF 3'!$G$2:$I$2,'[1]GRAF 3'!$L$2:$N$2)</c:f>
              <c:strCache>
                <c:ptCount val="9"/>
                <c:pt idx="0">
                  <c:v>Příspěvek na provoz</c:v>
                </c:pt>
                <c:pt idx="1">
                  <c:v>Příspěvek na ubytovací stipendia</c:v>
                </c:pt>
                <c:pt idx="2">
                  <c:v>Ostatní příspěvky a dotace</c:v>
                </c:pt>
                <c:pt idx="3">
                  <c:v>Projekty *)</c:v>
                </c:pt>
                <c:pt idx="4">
                  <c:v>CCV</c:v>
                </c:pt>
                <c:pt idx="5">
                  <c:v>Ost. VHČ</c:v>
                </c:pt>
                <c:pt idx="6">
                  <c:v>Kolej</c:v>
                </c:pt>
                <c:pt idx="7">
                  <c:v>Menza</c:v>
                </c:pt>
                <c:pt idx="8">
                  <c:v>Ostatní</c:v>
                </c:pt>
              </c:strCache>
            </c:strRef>
          </c:cat>
          <c:val>
            <c:numRef>
              <c:f>('[1]GRAF 3'!$C$5:$E$5,'[1]GRAF 3'!$G$5:$I$5,'[1]GRAF 3'!$L$5:$N$5)</c:f>
              <c:numCache>
                <c:formatCode>General</c:formatCode>
                <c:ptCount val="9"/>
                <c:pt idx="0">
                  <c:v>93477565</c:v>
                </c:pt>
                <c:pt idx="1">
                  <c:v>5908000</c:v>
                </c:pt>
                <c:pt idx="2">
                  <c:v>2187140</c:v>
                </c:pt>
                <c:pt idx="3">
                  <c:v>25561919</c:v>
                </c:pt>
                <c:pt idx="4">
                  <c:v>3300000</c:v>
                </c:pt>
                <c:pt idx="5">
                  <c:v>8998231</c:v>
                </c:pt>
                <c:pt idx="6">
                  <c:v>2571000</c:v>
                </c:pt>
                <c:pt idx="7">
                  <c:v>1100000</c:v>
                </c:pt>
                <c:pt idx="8">
                  <c:v>1910000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89-4D2A-9080-89F058E4A3BC}"/>
            </c:ext>
          </c:extLst>
        </c:ser>
        <c:ser>
          <c:idx val="0"/>
          <c:order val="1"/>
          <c:tx>
            <c:strRef>
              <c:f>'[1]GRAF 3'!$A$4</c:f>
              <c:strCache>
                <c:ptCount val="1"/>
                <c:pt idx="0">
                  <c:v>2014</c:v>
                </c:pt>
              </c:strCache>
            </c:strRef>
          </c:tx>
          <c:invertIfNegative val="0"/>
          <c:cat>
            <c:strRef>
              <c:f>('[1]GRAF 3'!$C$2:$E$2,'[1]GRAF 3'!$G$2:$I$2,'[1]GRAF 3'!$L$2:$N$2)</c:f>
              <c:strCache>
                <c:ptCount val="9"/>
                <c:pt idx="0">
                  <c:v>Příspěvek na provoz</c:v>
                </c:pt>
                <c:pt idx="1">
                  <c:v>Příspěvek na ubytovací stipendia</c:v>
                </c:pt>
                <c:pt idx="2">
                  <c:v>Ostatní příspěvky a dotace</c:v>
                </c:pt>
                <c:pt idx="3">
                  <c:v>Projekty *)</c:v>
                </c:pt>
                <c:pt idx="4">
                  <c:v>CCV</c:v>
                </c:pt>
                <c:pt idx="5">
                  <c:v>Ost. VHČ</c:v>
                </c:pt>
                <c:pt idx="6">
                  <c:v>Kolej</c:v>
                </c:pt>
                <c:pt idx="7">
                  <c:v>Menza</c:v>
                </c:pt>
                <c:pt idx="8">
                  <c:v>Ostatní</c:v>
                </c:pt>
              </c:strCache>
            </c:strRef>
          </c:cat>
          <c:val>
            <c:numRef>
              <c:f>('[1]GRAF 3'!$C$4:$E$4,'[1]GRAF 3'!$G$4:$I$4,'[1]GRAF 3'!$L$4:$N$4)</c:f>
              <c:numCache>
                <c:formatCode>General</c:formatCode>
                <c:ptCount val="9"/>
                <c:pt idx="0">
                  <c:v>104571500</c:v>
                </c:pt>
                <c:pt idx="1">
                  <c:v>7301000</c:v>
                </c:pt>
                <c:pt idx="2">
                  <c:v>1650000</c:v>
                </c:pt>
                <c:pt idx="3">
                  <c:v>12640000</c:v>
                </c:pt>
                <c:pt idx="4">
                  <c:v>5000000</c:v>
                </c:pt>
                <c:pt idx="5">
                  <c:v>9998231</c:v>
                </c:pt>
                <c:pt idx="6">
                  <c:v>2030000</c:v>
                </c:pt>
                <c:pt idx="7">
                  <c:v>1500000</c:v>
                </c:pt>
                <c:pt idx="8">
                  <c:v>2700000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489-4D2A-9080-89F058E4A3BC}"/>
            </c:ext>
          </c:extLst>
        </c:ser>
        <c:ser>
          <c:idx val="2"/>
          <c:order val="2"/>
          <c:tx>
            <c:strRef>
              <c:f>'[1]GRAF 3'!$A$3</c:f>
              <c:strCache>
                <c:ptCount val="1"/>
                <c:pt idx="0">
                  <c:v>2015</c:v>
                </c:pt>
              </c:strCache>
            </c:strRef>
          </c:tx>
          <c:invertIfNegative val="0"/>
          <c:val>
            <c:numRef>
              <c:f>('[1]GRAF 3'!$C$3:$E$3,'[1]GRAF 3'!$G$3:$I$3,'[1]GRAF 3'!$L$3:$N$3)</c:f>
              <c:numCache>
                <c:formatCode>General</c:formatCode>
                <c:ptCount val="9"/>
                <c:pt idx="0">
                  <c:v>129347000</c:v>
                </c:pt>
                <c:pt idx="1">
                  <c:v>6588000</c:v>
                </c:pt>
                <c:pt idx="2">
                  <c:v>2642000</c:v>
                </c:pt>
                <c:pt idx="3">
                  <c:v>3000000</c:v>
                </c:pt>
                <c:pt idx="4">
                  <c:v>8000000</c:v>
                </c:pt>
                <c:pt idx="5">
                  <c:v>11150000</c:v>
                </c:pt>
                <c:pt idx="6">
                  <c:v>1830000</c:v>
                </c:pt>
                <c:pt idx="7">
                  <c:v>1950000</c:v>
                </c:pt>
                <c:pt idx="8">
                  <c:v>1500000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489-4D2A-9080-89F058E4A3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208330416"/>
        <c:axId val="208330976"/>
        <c:axId val="0"/>
      </c:bar3DChart>
      <c:catAx>
        <c:axId val="20833041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08330976"/>
        <c:crosses val="autoZero"/>
        <c:auto val="1"/>
        <c:lblAlgn val="ctr"/>
        <c:lblOffset val="100"/>
        <c:noMultiLvlLbl val="0"/>
      </c:catAx>
      <c:valAx>
        <c:axId val="20833097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cs-CZ"/>
                  <a:t>Objem prostředků v KČ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208330416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8740157480314965" l="0.70866141732283472" r="0.70866141732283472" t="0.78740157480314965" header="0.31496062992125984" footer="0.31496062992125984"/>
    <c:pageSetup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/>
              <a:t>Srovnání</a:t>
            </a:r>
            <a:r>
              <a:rPr lang="cs-CZ" baseline="0"/>
              <a:t> objemu činností VŠTE </a:t>
            </a:r>
            <a:endParaRPr lang="cs-CZ"/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394120474979252E-2"/>
          <c:y val="8.3791093909871439E-2"/>
          <c:w val="0.89089161316715515"/>
          <c:h val="0.74457440277592424"/>
        </c:manualLayout>
      </c:layout>
      <c:bar3DChart>
        <c:barDir val="col"/>
        <c:grouping val="clustered"/>
        <c:varyColors val="0"/>
        <c:ser>
          <c:idx val="1"/>
          <c:order val="0"/>
          <c:tx>
            <c:strRef>
              <c:f>'[2]GRAF 3'!$A$5</c:f>
              <c:strCache>
                <c:ptCount val="1"/>
                <c:pt idx="0">
                  <c:v>2014</c:v>
                </c:pt>
              </c:strCache>
            </c:strRef>
          </c:tx>
          <c:invertIfNegative val="0"/>
          <c:cat>
            <c:strRef>
              <c:f>('[2]GRAF 3'!$C$2:$E$2,'[2]GRAF 3'!$G$2:$I$2,'[2]GRAF 3'!$L$2:$N$2)</c:f>
              <c:strCache>
                <c:ptCount val="9"/>
                <c:pt idx="0">
                  <c:v>Příspěvek na provoz</c:v>
                </c:pt>
                <c:pt idx="1">
                  <c:v>Příspěvek na ubytovací stipendia</c:v>
                </c:pt>
                <c:pt idx="2">
                  <c:v>Ostatní příspěvky a dotace</c:v>
                </c:pt>
                <c:pt idx="3">
                  <c:v>Projekty *)</c:v>
                </c:pt>
                <c:pt idx="4">
                  <c:v>CCV</c:v>
                </c:pt>
                <c:pt idx="5">
                  <c:v>Ost. VHČ</c:v>
                </c:pt>
                <c:pt idx="6">
                  <c:v>Kolej</c:v>
                </c:pt>
                <c:pt idx="7">
                  <c:v>Menza</c:v>
                </c:pt>
                <c:pt idx="8">
                  <c:v>Ostatní</c:v>
                </c:pt>
              </c:strCache>
            </c:strRef>
          </c:cat>
          <c:val>
            <c:numRef>
              <c:f>('[2]GRAF 3'!$C$5:$E$5,'[2]GRAF 3'!$G$5:$I$5,'[2]GRAF 3'!$L$5:$N$5)</c:f>
              <c:numCache>
                <c:formatCode>General</c:formatCode>
                <c:ptCount val="9"/>
                <c:pt idx="0">
                  <c:v>104571500</c:v>
                </c:pt>
                <c:pt idx="1">
                  <c:v>7301000</c:v>
                </c:pt>
                <c:pt idx="2">
                  <c:v>1650000</c:v>
                </c:pt>
                <c:pt idx="3">
                  <c:v>12640000</c:v>
                </c:pt>
                <c:pt idx="4">
                  <c:v>5000000</c:v>
                </c:pt>
                <c:pt idx="5">
                  <c:v>9998231</c:v>
                </c:pt>
                <c:pt idx="6">
                  <c:v>2030000</c:v>
                </c:pt>
                <c:pt idx="7">
                  <c:v>1500000</c:v>
                </c:pt>
                <c:pt idx="8">
                  <c:v>2700000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D3-4AEC-9681-C6097E5DCBB3}"/>
            </c:ext>
          </c:extLst>
        </c:ser>
        <c:ser>
          <c:idx val="0"/>
          <c:order val="1"/>
          <c:tx>
            <c:strRef>
              <c:f>'[2]GRAF 3'!$A$4</c:f>
              <c:strCache>
                <c:ptCount val="1"/>
                <c:pt idx="0">
                  <c:v>2015</c:v>
                </c:pt>
              </c:strCache>
            </c:strRef>
          </c:tx>
          <c:invertIfNegative val="0"/>
          <c:cat>
            <c:strRef>
              <c:f>('[2]GRAF 3'!$C$2:$E$2,'[2]GRAF 3'!$G$2:$I$2,'[2]GRAF 3'!$L$2:$N$2)</c:f>
              <c:strCache>
                <c:ptCount val="9"/>
                <c:pt idx="0">
                  <c:v>Příspěvek na provoz</c:v>
                </c:pt>
                <c:pt idx="1">
                  <c:v>Příspěvek na ubytovací stipendia</c:v>
                </c:pt>
                <c:pt idx="2">
                  <c:v>Ostatní příspěvky a dotace</c:v>
                </c:pt>
                <c:pt idx="3">
                  <c:v>Projekty *)</c:v>
                </c:pt>
                <c:pt idx="4">
                  <c:v>CCV</c:v>
                </c:pt>
                <c:pt idx="5">
                  <c:v>Ost. VHČ</c:v>
                </c:pt>
                <c:pt idx="6">
                  <c:v>Kolej</c:v>
                </c:pt>
                <c:pt idx="7">
                  <c:v>Menza</c:v>
                </c:pt>
                <c:pt idx="8">
                  <c:v>Ostatní</c:v>
                </c:pt>
              </c:strCache>
            </c:strRef>
          </c:cat>
          <c:val>
            <c:numRef>
              <c:f>('[2]GRAF 3'!$C$4:$E$4,'[2]GRAF 3'!$G$4:$I$4,'[2]GRAF 3'!$L$4:$N$4)</c:f>
              <c:numCache>
                <c:formatCode>General</c:formatCode>
                <c:ptCount val="9"/>
                <c:pt idx="0">
                  <c:v>129347000</c:v>
                </c:pt>
                <c:pt idx="1">
                  <c:v>6588000</c:v>
                </c:pt>
                <c:pt idx="2">
                  <c:v>2642000</c:v>
                </c:pt>
                <c:pt idx="3">
                  <c:v>3000000</c:v>
                </c:pt>
                <c:pt idx="4">
                  <c:v>8000000</c:v>
                </c:pt>
                <c:pt idx="5">
                  <c:v>11150000</c:v>
                </c:pt>
                <c:pt idx="6">
                  <c:v>1830000</c:v>
                </c:pt>
                <c:pt idx="7">
                  <c:v>1950000</c:v>
                </c:pt>
                <c:pt idx="8">
                  <c:v>1500000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9D3-4AEC-9681-C6097E5DCBB3}"/>
            </c:ext>
          </c:extLst>
        </c:ser>
        <c:ser>
          <c:idx val="2"/>
          <c:order val="2"/>
          <c:tx>
            <c:strRef>
              <c:f>'[2]GRAF 3'!$A$3</c:f>
              <c:strCache>
                <c:ptCount val="1"/>
                <c:pt idx="0">
                  <c:v>2016</c:v>
                </c:pt>
              </c:strCache>
            </c:strRef>
          </c:tx>
          <c:invertIfNegative val="0"/>
          <c:val>
            <c:numRef>
              <c:f>('[2]GRAF 3'!$C$3:$E$3,'[2]GRAF 3'!$G$3:$I$3,'[2]GRAF 3'!$L$3:$N$3)</c:f>
              <c:numCache>
                <c:formatCode>General</c:formatCode>
                <c:ptCount val="9"/>
                <c:pt idx="0">
                  <c:v>123595710</c:v>
                </c:pt>
                <c:pt idx="1">
                  <c:v>5762000</c:v>
                </c:pt>
                <c:pt idx="2">
                  <c:v>5044800</c:v>
                </c:pt>
                <c:pt idx="3">
                  <c:v>5400000</c:v>
                </c:pt>
                <c:pt idx="4">
                  <c:v>8750000</c:v>
                </c:pt>
                <c:pt idx="5">
                  <c:v>10300000</c:v>
                </c:pt>
                <c:pt idx="6">
                  <c:v>1500000</c:v>
                </c:pt>
                <c:pt idx="7">
                  <c:v>2150000</c:v>
                </c:pt>
                <c:pt idx="8">
                  <c:v>3810000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9D3-4AEC-9681-C6097E5DCB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208335456"/>
        <c:axId val="208336016"/>
        <c:axId val="0"/>
      </c:bar3DChart>
      <c:catAx>
        <c:axId val="20833545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08336016"/>
        <c:crosses val="autoZero"/>
        <c:auto val="1"/>
        <c:lblAlgn val="ctr"/>
        <c:lblOffset val="100"/>
        <c:noMultiLvlLbl val="0"/>
      </c:catAx>
      <c:valAx>
        <c:axId val="20833601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cs-CZ"/>
                  <a:t>Objem prostředků v KČ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208335456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8740157480314965" l="0.70866141732283472" r="0.70866141732283472" t="0.78740157480314965" header="0.31496062992125984" footer="0.31496062992125984"/>
    <c:pageSetup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'[2]GRAF 1'!$B$11</c:f>
              <c:strCache>
                <c:ptCount val="1"/>
                <c:pt idx="0">
                  <c:v>2015</c:v>
                </c:pt>
              </c:strCache>
            </c:strRef>
          </c:tx>
          <c:explosion val="25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'[2]GRAF 1'!$A$17:$A$19</c:f>
              <c:strCache>
                <c:ptCount val="3"/>
                <c:pt idx="0">
                  <c:v>Příspěvky a dotace MŠMT</c:v>
                </c:pt>
                <c:pt idx="1">
                  <c:v>Vlastní výnosy hlavní činnosti</c:v>
                </c:pt>
                <c:pt idx="2">
                  <c:v>Doplňková činnost</c:v>
                </c:pt>
              </c:strCache>
            </c:strRef>
          </c:cat>
          <c:val>
            <c:numRef>
              <c:f>'[2]GRAF 1'!$B$12:$B$14</c:f>
              <c:numCache>
                <c:formatCode>General</c:formatCode>
                <c:ptCount val="3"/>
                <c:pt idx="0">
                  <c:v>138577000</c:v>
                </c:pt>
                <c:pt idx="1">
                  <c:v>22150000</c:v>
                </c:pt>
                <c:pt idx="2">
                  <c:v>5280000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B7-4582-B0DD-6CC2CE0E8220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'[2]GRAF 1'!$B$16</c:f>
              <c:strCache>
                <c:ptCount val="1"/>
                <c:pt idx="0">
                  <c:v>2016</c:v>
                </c:pt>
              </c:strCache>
            </c:strRef>
          </c:tx>
          <c:explosion val="25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'[2]GRAF 1'!$A$17:$A$19</c:f>
              <c:strCache>
                <c:ptCount val="3"/>
                <c:pt idx="0">
                  <c:v>Příspěvky a dotace MŠMT</c:v>
                </c:pt>
                <c:pt idx="1">
                  <c:v>Vlastní výnosy hlavní činnosti</c:v>
                </c:pt>
                <c:pt idx="2">
                  <c:v>Doplňková činnost</c:v>
                </c:pt>
              </c:strCache>
            </c:strRef>
          </c:cat>
          <c:val>
            <c:numRef>
              <c:f>'[2]GRAF 1'!$B$17:$B$19</c:f>
              <c:numCache>
                <c:formatCode>General</c:formatCode>
                <c:ptCount val="3"/>
                <c:pt idx="0">
                  <c:v>134402510</c:v>
                </c:pt>
                <c:pt idx="1">
                  <c:v>24450000</c:v>
                </c:pt>
                <c:pt idx="2">
                  <c:v>7460000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2A-47D4-980B-77DDFAE3AC6A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7.xml"/><Relationship Id="rId2" Type="http://schemas.openxmlformats.org/officeDocument/2006/relationships/chart" Target="../charts/chart16.xml"/><Relationship Id="rId1" Type="http://schemas.openxmlformats.org/officeDocument/2006/relationships/chart" Target="../charts/chart15.xml"/><Relationship Id="rId4" Type="http://schemas.openxmlformats.org/officeDocument/2006/relationships/chart" Target="../charts/chart1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47</xdr:row>
      <xdr:rowOff>0</xdr:rowOff>
    </xdr:from>
    <xdr:to>
      <xdr:col>3</xdr:col>
      <xdr:colOff>523875</xdr:colOff>
      <xdr:row>61</xdr:row>
      <xdr:rowOff>76200</xdr:rowOff>
    </xdr:to>
    <xdr:graphicFrame macro="">
      <xdr:nvGraphicFramePr>
        <xdr:cNvPr id="6" name="Graf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46</xdr:row>
      <xdr:rowOff>180975</xdr:rowOff>
    </xdr:from>
    <xdr:to>
      <xdr:col>10</xdr:col>
      <xdr:colOff>219075</xdr:colOff>
      <xdr:row>61</xdr:row>
      <xdr:rowOff>66675</xdr:rowOff>
    </xdr:to>
    <xdr:graphicFrame macro="">
      <xdr:nvGraphicFramePr>
        <xdr:cNvPr id="7" name="Graf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118</xdr:row>
      <xdr:rowOff>133350</xdr:rowOff>
    </xdr:from>
    <xdr:to>
      <xdr:col>9</xdr:col>
      <xdr:colOff>933451</xdr:colOff>
      <xdr:row>148</xdr:row>
      <xdr:rowOff>38100</xdr:rowOff>
    </xdr:to>
    <xdr:graphicFrame macro="">
      <xdr:nvGraphicFramePr>
        <xdr:cNvPr id="8" name="Graf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571499</xdr:colOff>
      <xdr:row>16</xdr:row>
      <xdr:rowOff>38099</xdr:rowOff>
    </xdr:from>
    <xdr:to>
      <xdr:col>23</xdr:col>
      <xdr:colOff>390525</xdr:colOff>
      <xdr:row>39</xdr:row>
      <xdr:rowOff>104774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180975</xdr:colOff>
      <xdr:row>9</xdr:row>
      <xdr:rowOff>142875</xdr:rowOff>
    </xdr:from>
    <xdr:to>
      <xdr:col>12</xdr:col>
      <xdr:colOff>171450</xdr:colOff>
      <xdr:row>39</xdr:row>
      <xdr:rowOff>28575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74</xdr:row>
      <xdr:rowOff>9525</xdr:rowOff>
    </xdr:from>
    <xdr:to>
      <xdr:col>3</xdr:col>
      <xdr:colOff>323850</xdr:colOff>
      <xdr:row>87</xdr:row>
      <xdr:rowOff>9525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9525</xdr:colOff>
      <xdr:row>74</xdr:row>
      <xdr:rowOff>0</xdr:rowOff>
    </xdr:from>
    <xdr:to>
      <xdr:col>13</xdr:col>
      <xdr:colOff>0</xdr:colOff>
      <xdr:row>87</xdr:row>
      <xdr:rowOff>0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</xdr:colOff>
      <xdr:row>90</xdr:row>
      <xdr:rowOff>9524</xdr:rowOff>
    </xdr:from>
    <xdr:to>
      <xdr:col>14</xdr:col>
      <xdr:colOff>9525</xdr:colOff>
      <xdr:row>133</xdr:row>
      <xdr:rowOff>190499</xdr:rowOff>
    </xdr:to>
    <xdr:graphicFrame macro="">
      <xdr:nvGraphicFramePr>
        <xdr:cNvPr id="4" name="Graf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90</xdr:row>
      <xdr:rowOff>9524</xdr:rowOff>
    </xdr:from>
    <xdr:to>
      <xdr:col>14</xdr:col>
      <xdr:colOff>9525</xdr:colOff>
      <xdr:row>133</xdr:row>
      <xdr:rowOff>190499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74</xdr:row>
      <xdr:rowOff>0</xdr:rowOff>
    </xdr:from>
    <xdr:to>
      <xdr:col>3</xdr:col>
      <xdr:colOff>323850</xdr:colOff>
      <xdr:row>87</xdr:row>
      <xdr:rowOff>0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0</xdr:colOff>
      <xdr:row>74</xdr:row>
      <xdr:rowOff>9525</xdr:rowOff>
    </xdr:from>
    <xdr:to>
      <xdr:col>12</xdr:col>
      <xdr:colOff>647700</xdr:colOff>
      <xdr:row>87</xdr:row>
      <xdr:rowOff>9525</xdr:rowOff>
    </xdr:to>
    <xdr:graphicFrame macro="">
      <xdr:nvGraphicFramePr>
        <xdr:cNvPr id="4" name="Graf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72</xdr:row>
      <xdr:rowOff>104775</xdr:rowOff>
    </xdr:from>
    <xdr:to>
      <xdr:col>5</xdr:col>
      <xdr:colOff>152400</xdr:colOff>
      <xdr:row>84</xdr:row>
      <xdr:rowOff>133350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72</xdr:row>
      <xdr:rowOff>104775</xdr:rowOff>
    </xdr:from>
    <xdr:to>
      <xdr:col>5</xdr:col>
      <xdr:colOff>152400</xdr:colOff>
      <xdr:row>84</xdr:row>
      <xdr:rowOff>133350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72</xdr:row>
      <xdr:rowOff>104775</xdr:rowOff>
    </xdr:from>
    <xdr:to>
      <xdr:col>5</xdr:col>
      <xdr:colOff>152400</xdr:colOff>
      <xdr:row>84</xdr:row>
      <xdr:rowOff>133350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70</xdr:row>
      <xdr:rowOff>104775</xdr:rowOff>
    </xdr:from>
    <xdr:to>
      <xdr:col>5</xdr:col>
      <xdr:colOff>152400</xdr:colOff>
      <xdr:row>82</xdr:row>
      <xdr:rowOff>133350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785F7227-5D8A-4B40-B6DA-9205F9AB10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70</xdr:row>
      <xdr:rowOff>104775</xdr:rowOff>
    </xdr:from>
    <xdr:to>
      <xdr:col>5</xdr:col>
      <xdr:colOff>152400</xdr:colOff>
      <xdr:row>82</xdr:row>
      <xdr:rowOff>133350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9AFC144A-39EF-4B38-BE40-DC680E3446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561975</xdr:colOff>
      <xdr:row>17</xdr:row>
      <xdr:rowOff>166687</xdr:rowOff>
    </xdr:from>
    <xdr:to>
      <xdr:col>10</xdr:col>
      <xdr:colOff>142875</xdr:colOff>
      <xdr:row>32</xdr:row>
      <xdr:rowOff>52387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561975</xdr:colOff>
      <xdr:row>2</xdr:row>
      <xdr:rowOff>80962</xdr:rowOff>
    </xdr:from>
    <xdr:to>
      <xdr:col>10</xdr:col>
      <xdr:colOff>142875</xdr:colOff>
      <xdr:row>16</xdr:row>
      <xdr:rowOff>157162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47625</xdr:colOff>
      <xdr:row>2</xdr:row>
      <xdr:rowOff>38100</xdr:rowOff>
    </xdr:from>
    <xdr:to>
      <xdr:col>18</xdr:col>
      <xdr:colOff>352425</xdr:colOff>
      <xdr:row>16</xdr:row>
      <xdr:rowOff>114300</xdr:rowOff>
    </xdr:to>
    <xdr:graphicFrame macro="">
      <xdr:nvGraphicFramePr>
        <xdr:cNvPr id="4" name="Graf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19050</xdr:colOff>
      <xdr:row>18</xdr:row>
      <xdr:rowOff>42862</xdr:rowOff>
    </xdr:from>
    <xdr:to>
      <xdr:col>18</xdr:col>
      <xdr:colOff>323850</xdr:colOff>
      <xdr:row>32</xdr:row>
      <xdr:rowOff>119062</xdr:rowOff>
    </xdr:to>
    <xdr:graphicFrame macro="">
      <xdr:nvGraphicFramePr>
        <xdr:cNvPr id="5" name="Graf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6392\Dokumenty\DOKUMENTY\ROZPO&#268;TY\ROZPO&#268;ET%202015\ROZPO&#268;ET%20SPR&#193;VN&#205;%20RADA\ROZPO&#268;ET%20SPR&#193;VN&#205;%20RAD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6392\Dokumenty\DOKUMENTY\ROZPO&#268;TY\ROZPO&#268;ET%202016\rozpo&#269;et%20spr&#225;vn&#237;%20rada,%20odbory\ROZPO&#268;ET%20SPR&#193;VN&#205;%20RAD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3"/>
      <sheetName val="2014"/>
      <sheetName val="2015"/>
      <sheetName val="GRAF 1"/>
      <sheetName val="GRAF 3"/>
      <sheetName val="srovnání v letech"/>
      <sheetName val="List2"/>
    </sheetNames>
    <sheetDataSet>
      <sheetData sheetId="0"/>
      <sheetData sheetId="1"/>
      <sheetData sheetId="2"/>
      <sheetData sheetId="3">
        <row r="2">
          <cell r="A2" t="str">
            <v>Příspěvky a dotace MŠMT</v>
          </cell>
        </row>
        <row r="3">
          <cell r="A3" t="str">
            <v>Vlastní výnosy hlavní činnosti</v>
          </cell>
        </row>
        <row r="4">
          <cell r="A4" t="str">
            <v>Doplňková činnost</v>
          </cell>
        </row>
        <row r="6">
          <cell r="B6">
            <v>2014</v>
          </cell>
        </row>
        <row r="7">
          <cell r="A7" t="str">
            <v>Příspěvky a dotace MŠMT</v>
          </cell>
          <cell r="B7">
            <v>113522500</v>
          </cell>
        </row>
        <row r="8">
          <cell r="A8" t="str">
            <v>Vlastní výnosy hlavní činnosti</v>
          </cell>
          <cell r="B8">
            <v>27638231</v>
          </cell>
        </row>
        <row r="9">
          <cell r="A9" t="str">
            <v>Doplňková činnost</v>
          </cell>
          <cell r="B9">
            <v>6230000</v>
          </cell>
        </row>
        <row r="11">
          <cell r="B11">
            <v>2015</v>
          </cell>
        </row>
        <row r="12">
          <cell r="B12">
            <v>138577000</v>
          </cell>
        </row>
        <row r="13">
          <cell r="B13">
            <v>22150000</v>
          </cell>
        </row>
        <row r="14">
          <cell r="B14">
            <v>5280000</v>
          </cell>
        </row>
      </sheetData>
      <sheetData sheetId="4">
        <row r="2">
          <cell r="C2" t="str">
            <v>Příspěvek na provoz</v>
          </cell>
          <cell r="D2" t="str">
            <v>Příspěvek na ubytovací stipendia</v>
          </cell>
          <cell r="E2" t="str">
            <v>Ostatní příspěvky a dotace</v>
          </cell>
          <cell r="G2" t="str">
            <v>Projekty *)</v>
          </cell>
          <cell r="H2" t="str">
            <v>CCV</v>
          </cell>
          <cell r="I2" t="str">
            <v>Ost. VHČ</v>
          </cell>
          <cell r="L2" t="str">
            <v>Kolej</v>
          </cell>
          <cell r="M2" t="str">
            <v>Menza</v>
          </cell>
          <cell r="N2" t="str">
            <v>Ostatní</v>
          </cell>
        </row>
        <row r="3">
          <cell r="A3">
            <v>2015</v>
          </cell>
          <cell r="C3">
            <v>129347000</v>
          </cell>
          <cell r="D3">
            <v>6588000</v>
          </cell>
          <cell r="E3">
            <v>2642000</v>
          </cell>
          <cell r="G3">
            <v>3000000</v>
          </cell>
          <cell r="H3">
            <v>8000000</v>
          </cell>
          <cell r="I3">
            <v>11150000</v>
          </cell>
          <cell r="L3">
            <v>1830000</v>
          </cell>
          <cell r="M3">
            <v>1950000</v>
          </cell>
          <cell r="N3">
            <v>1500000</v>
          </cell>
        </row>
        <row r="4">
          <cell r="A4">
            <v>2014</v>
          </cell>
          <cell r="C4">
            <v>104571500</v>
          </cell>
          <cell r="D4">
            <v>7301000</v>
          </cell>
          <cell r="E4">
            <v>1650000</v>
          </cell>
          <cell r="G4">
            <v>12640000</v>
          </cell>
          <cell r="H4">
            <v>5000000</v>
          </cell>
          <cell r="I4">
            <v>9998231</v>
          </cell>
          <cell r="L4">
            <v>2030000</v>
          </cell>
          <cell r="M4">
            <v>1500000</v>
          </cell>
          <cell r="N4">
            <v>2700000</v>
          </cell>
        </row>
        <row r="5">
          <cell r="A5">
            <v>2013</v>
          </cell>
          <cell r="C5">
            <v>93477565</v>
          </cell>
          <cell r="D5">
            <v>5908000</v>
          </cell>
          <cell r="E5">
            <v>2187140</v>
          </cell>
          <cell r="G5">
            <v>25561919</v>
          </cell>
          <cell r="H5">
            <v>3300000</v>
          </cell>
          <cell r="I5">
            <v>8998231</v>
          </cell>
          <cell r="L5">
            <v>2571000</v>
          </cell>
          <cell r="M5">
            <v>1100000</v>
          </cell>
          <cell r="N5">
            <v>1910000</v>
          </cell>
        </row>
      </sheetData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3"/>
      <sheetName val="2014"/>
      <sheetName val="2016"/>
      <sheetName val="GRAF 1"/>
      <sheetName val="GRAF 3"/>
      <sheetName val="srovnání v letech"/>
      <sheetName val="List2"/>
    </sheetNames>
    <sheetDataSet>
      <sheetData sheetId="0"/>
      <sheetData sheetId="1"/>
      <sheetData sheetId="2"/>
      <sheetData sheetId="3">
        <row r="11">
          <cell r="B11">
            <v>2015</v>
          </cell>
        </row>
        <row r="12">
          <cell r="B12">
            <v>138577000</v>
          </cell>
        </row>
        <row r="13">
          <cell r="B13">
            <v>22150000</v>
          </cell>
        </row>
        <row r="14">
          <cell r="B14">
            <v>5280000</v>
          </cell>
        </row>
        <row r="16">
          <cell r="B16">
            <v>2016</v>
          </cell>
        </row>
        <row r="17">
          <cell r="A17" t="str">
            <v>Příspěvky a dotace MŠMT</v>
          </cell>
          <cell r="B17">
            <v>134402510</v>
          </cell>
        </row>
        <row r="18">
          <cell r="A18" t="str">
            <v>Vlastní výnosy hlavní činnosti</v>
          </cell>
          <cell r="B18">
            <v>24450000</v>
          </cell>
        </row>
        <row r="19">
          <cell r="A19" t="str">
            <v>Doplňková činnost</v>
          </cell>
          <cell r="B19">
            <v>7460000</v>
          </cell>
        </row>
      </sheetData>
      <sheetData sheetId="4">
        <row r="2">
          <cell r="C2" t="str">
            <v>Příspěvek na provoz</v>
          </cell>
          <cell r="D2" t="str">
            <v>Příspěvek na ubytovací stipendia</v>
          </cell>
          <cell r="E2" t="str">
            <v>Ostatní příspěvky a dotace</v>
          </cell>
          <cell r="G2" t="str">
            <v>Projekty *)</v>
          </cell>
          <cell r="H2" t="str">
            <v>CCV</v>
          </cell>
          <cell r="I2" t="str">
            <v>Ost. VHČ</v>
          </cell>
          <cell r="L2" t="str">
            <v>Kolej</v>
          </cell>
          <cell r="M2" t="str">
            <v>Menza</v>
          </cell>
          <cell r="N2" t="str">
            <v>Ostatní</v>
          </cell>
        </row>
        <row r="3">
          <cell r="A3">
            <v>2016</v>
          </cell>
          <cell r="C3">
            <v>123595710</v>
          </cell>
          <cell r="D3">
            <v>5762000</v>
          </cell>
          <cell r="E3">
            <v>5044800</v>
          </cell>
          <cell r="G3">
            <v>5400000</v>
          </cell>
          <cell r="H3">
            <v>8750000</v>
          </cell>
          <cell r="I3">
            <v>10300000</v>
          </cell>
          <cell r="L3">
            <v>1500000</v>
          </cell>
          <cell r="M3">
            <v>2150000</v>
          </cell>
          <cell r="N3">
            <v>3810000</v>
          </cell>
        </row>
        <row r="4">
          <cell r="A4">
            <v>2015</v>
          </cell>
          <cell r="C4">
            <v>129347000</v>
          </cell>
          <cell r="D4">
            <v>6588000</v>
          </cell>
          <cell r="E4">
            <v>2642000</v>
          </cell>
          <cell r="G4">
            <v>3000000</v>
          </cell>
          <cell r="H4">
            <v>8000000</v>
          </cell>
          <cell r="I4">
            <v>11150000</v>
          </cell>
          <cell r="L4">
            <v>1830000</v>
          </cell>
          <cell r="M4">
            <v>1950000</v>
          </cell>
          <cell r="N4">
            <v>1500000</v>
          </cell>
        </row>
        <row r="5">
          <cell r="A5">
            <v>2014</v>
          </cell>
          <cell r="C5">
            <v>104571500</v>
          </cell>
          <cell r="D5">
            <v>7301000</v>
          </cell>
          <cell r="E5">
            <v>1650000</v>
          </cell>
          <cell r="G5">
            <v>12640000</v>
          </cell>
          <cell r="H5">
            <v>5000000</v>
          </cell>
          <cell r="I5">
            <v>9998231</v>
          </cell>
          <cell r="L5">
            <v>2030000</v>
          </cell>
          <cell r="M5">
            <v>1500000</v>
          </cell>
          <cell r="N5">
            <v>2700000</v>
          </cell>
        </row>
      </sheetData>
      <sheetData sheetId="5"/>
      <sheetData sheetId="6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4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4"/>
  <sheetViews>
    <sheetView workbookViewId="0">
      <selection activeCell="K3" sqref="K3:K34"/>
    </sheetView>
  </sheetViews>
  <sheetFormatPr defaultColWidth="9" defaultRowHeight="15" x14ac:dyDescent="0.25"/>
  <cols>
    <col min="1" max="1" width="38" bestFit="1" customWidth="1"/>
    <col min="2" max="2" width="11.140625" bestFit="1" customWidth="1"/>
    <col min="3" max="3" width="10.7109375" bestFit="1" customWidth="1"/>
    <col min="4" max="5" width="9.7109375" bestFit="1" customWidth="1"/>
    <col min="6" max="6" width="10.140625" bestFit="1" customWidth="1"/>
    <col min="7" max="7" width="10.7109375" bestFit="1" customWidth="1"/>
    <col min="8" max="9" width="9.7109375" bestFit="1" customWidth="1"/>
    <col min="10" max="10" width="15.28515625" bestFit="1" customWidth="1"/>
    <col min="11" max="11" width="11" bestFit="1" customWidth="1"/>
    <col min="12" max="14" width="9.7109375" bestFit="1" customWidth="1"/>
    <col min="15" max="15" width="14.140625" bestFit="1" customWidth="1"/>
  </cols>
  <sheetData>
    <row r="1" spans="1:15" x14ac:dyDescent="0.25">
      <c r="A1" s="37" t="s">
        <v>0</v>
      </c>
      <c r="B1" s="39" t="s">
        <v>1</v>
      </c>
      <c r="C1" s="39"/>
      <c r="D1" s="39"/>
      <c r="E1" s="39"/>
      <c r="F1" s="40" t="s">
        <v>2</v>
      </c>
      <c r="G1" s="40"/>
      <c r="H1" s="40"/>
      <c r="I1" s="40"/>
      <c r="J1" s="41" t="s">
        <v>3</v>
      </c>
      <c r="K1" s="42" t="s">
        <v>4</v>
      </c>
      <c r="L1" s="42"/>
      <c r="M1" s="42"/>
      <c r="N1" s="42"/>
      <c r="O1" s="35" t="s">
        <v>5</v>
      </c>
    </row>
    <row r="2" spans="1:15" x14ac:dyDescent="0.25">
      <c r="A2" s="38"/>
      <c r="B2" s="1" t="s">
        <v>6</v>
      </c>
      <c r="C2" s="2" t="s">
        <v>7</v>
      </c>
      <c r="D2" s="2" t="s">
        <v>8</v>
      </c>
      <c r="E2" s="2" t="s">
        <v>9</v>
      </c>
      <c r="F2" s="3" t="s">
        <v>6</v>
      </c>
      <c r="G2" s="4" t="s">
        <v>10</v>
      </c>
      <c r="H2" s="4" t="s">
        <v>11</v>
      </c>
      <c r="I2" s="4" t="s">
        <v>12</v>
      </c>
      <c r="J2" s="41"/>
      <c r="K2" s="5" t="s">
        <v>13</v>
      </c>
      <c r="L2" s="6" t="s">
        <v>14</v>
      </c>
      <c r="M2" s="6" t="s">
        <v>15</v>
      </c>
      <c r="N2" s="6" t="s">
        <v>16</v>
      </c>
      <c r="O2" s="36"/>
    </row>
    <row r="3" spans="1:15" x14ac:dyDescent="0.25">
      <c r="A3" s="7" t="s">
        <v>17</v>
      </c>
      <c r="B3" s="8">
        <v>101572705</v>
      </c>
      <c r="C3" s="9">
        <v>93477565</v>
      </c>
      <c r="D3" s="9">
        <v>5908000</v>
      </c>
      <c r="E3" s="9">
        <v>2187140</v>
      </c>
      <c r="F3" s="10">
        <v>37860150</v>
      </c>
      <c r="G3" s="11">
        <v>25561919</v>
      </c>
      <c r="H3" s="11">
        <v>3300000</v>
      </c>
      <c r="I3" s="11">
        <v>8998231</v>
      </c>
      <c r="J3" s="12">
        <v>139432855</v>
      </c>
      <c r="K3" s="13">
        <v>5581000</v>
      </c>
      <c r="L3" s="14">
        <v>2571000</v>
      </c>
      <c r="M3" s="14">
        <v>1100000</v>
      </c>
      <c r="N3" s="14">
        <v>1910000</v>
      </c>
      <c r="O3" s="15">
        <v>145013855</v>
      </c>
    </row>
    <row r="4" spans="1:15" x14ac:dyDescent="0.25">
      <c r="A4" s="7" t="s">
        <v>18</v>
      </c>
      <c r="B4" s="8">
        <v>1860150</v>
      </c>
      <c r="C4" s="16">
        <v>1860150</v>
      </c>
      <c r="D4" s="16">
        <v>0</v>
      </c>
      <c r="E4" s="16">
        <v>0</v>
      </c>
      <c r="F4" s="10">
        <v>3292736</v>
      </c>
      <c r="G4" s="17">
        <v>3292736</v>
      </c>
      <c r="H4" s="17">
        <v>0</v>
      </c>
      <c r="I4" s="17">
        <v>0</v>
      </c>
      <c r="J4" s="12">
        <v>5152886</v>
      </c>
      <c r="K4" s="13">
        <v>0</v>
      </c>
      <c r="L4" s="18">
        <v>0</v>
      </c>
      <c r="M4" s="18">
        <v>0</v>
      </c>
      <c r="N4" s="18">
        <v>0</v>
      </c>
      <c r="O4" s="15">
        <v>5152886</v>
      </c>
    </row>
    <row r="5" spans="1:15" x14ac:dyDescent="0.25">
      <c r="A5" s="7" t="s">
        <v>19</v>
      </c>
      <c r="B5" s="8">
        <v>1781063</v>
      </c>
      <c r="C5" s="16">
        <v>1781063</v>
      </c>
      <c r="D5" s="16">
        <v>0</v>
      </c>
      <c r="E5" s="16">
        <v>0</v>
      </c>
      <c r="F5" s="10">
        <v>2910</v>
      </c>
      <c r="G5" s="17">
        <v>2910</v>
      </c>
      <c r="H5" s="17">
        <v>0</v>
      </c>
      <c r="I5" s="17">
        <v>0</v>
      </c>
      <c r="J5" s="12">
        <v>1783973</v>
      </c>
      <c r="K5" s="13">
        <v>0</v>
      </c>
      <c r="L5" s="18">
        <v>0</v>
      </c>
      <c r="M5" s="18">
        <v>0</v>
      </c>
      <c r="N5" s="18">
        <v>0</v>
      </c>
      <c r="O5" s="15">
        <v>1783973</v>
      </c>
    </row>
    <row r="6" spans="1:15" x14ac:dyDescent="0.25">
      <c r="A6" s="7" t="s">
        <v>20</v>
      </c>
      <c r="B6" s="8">
        <v>1194876</v>
      </c>
      <c r="C6" s="16">
        <v>1082196</v>
      </c>
      <c r="D6" s="16">
        <v>0</v>
      </c>
      <c r="E6" s="16">
        <v>112680</v>
      </c>
      <c r="F6" s="10">
        <v>1026051</v>
      </c>
      <c r="G6" s="17">
        <v>71740</v>
      </c>
      <c r="H6" s="17">
        <v>60000</v>
      </c>
      <c r="I6" s="17">
        <v>894311</v>
      </c>
      <c r="J6" s="12">
        <v>2220927</v>
      </c>
      <c r="K6" s="13">
        <v>1768000</v>
      </c>
      <c r="L6" s="18">
        <v>18000</v>
      </c>
      <c r="M6" s="18">
        <v>500000</v>
      </c>
      <c r="N6" s="18">
        <v>1250000</v>
      </c>
      <c r="O6" s="15">
        <v>3988927</v>
      </c>
    </row>
    <row r="7" spans="1:15" x14ac:dyDescent="0.25">
      <c r="A7" s="7" t="s">
        <v>21</v>
      </c>
      <c r="B7" s="8">
        <v>280000</v>
      </c>
      <c r="C7" s="16">
        <v>280000</v>
      </c>
      <c r="D7" s="16">
        <v>0</v>
      </c>
      <c r="E7" s="16">
        <v>0</v>
      </c>
      <c r="F7" s="10">
        <v>0</v>
      </c>
      <c r="G7" s="17">
        <v>0</v>
      </c>
      <c r="H7" s="17">
        <v>0</v>
      </c>
      <c r="I7" s="17">
        <v>0</v>
      </c>
      <c r="J7" s="12">
        <v>280000</v>
      </c>
      <c r="K7" s="13">
        <v>0</v>
      </c>
      <c r="L7" s="18">
        <v>0</v>
      </c>
      <c r="M7" s="18">
        <v>0</v>
      </c>
      <c r="N7" s="18">
        <v>0</v>
      </c>
      <c r="O7" s="15">
        <v>280000</v>
      </c>
    </row>
    <row r="8" spans="1:15" x14ac:dyDescent="0.25">
      <c r="A8" s="7" t="s">
        <v>22</v>
      </c>
      <c r="B8" s="8">
        <v>988910</v>
      </c>
      <c r="C8" s="16">
        <v>967000</v>
      </c>
      <c r="D8" s="16">
        <v>0</v>
      </c>
      <c r="E8" s="16">
        <v>21910</v>
      </c>
      <c r="F8" s="10">
        <v>340000</v>
      </c>
      <c r="G8" s="17">
        <v>0</v>
      </c>
      <c r="H8" s="17">
        <v>0</v>
      </c>
      <c r="I8" s="17">
        <v>340000</v>
      </c>
      <c r="J8" s="12">
        <v>1328910</v>
      </c>
      <c r="K8" s="13">
        <v>940000</v>
      </c>
      <c r="L8" s="18">
        <v>592000</v>
      </c>
      <c r="M8" s="18">
        <v>48000</v>
      </c>
      <c r="N8" s="18">
        <v>300000</v>
      </c>
      <c r="O8" s="15">
        <v>2268910</v>
      </c>
    </row>
    <row r="9" spans="1:15" x14ac:dyDescent="0.25">
      <c r="A9" s="7" t="s">
        <v>23</v>
      </c>
      <c r="B9" s="8">
        <v>1522240</v>
      </c>
      <c r="C9" s="16">
        <v>1522240</v>
      </c>
      <c r="D9" s="16">
        <v>0</v>
      </c>
      <c r="E9" s="16">
        <v>0</v>
      </c>
      <c r="F9" s="10">
        <v>1405000</v>
      </c>
      <c r="G9" s="17">
        <v>0</v>
      </c>
      <c r="H9" s="17">
        <v>0</v>
      </c>
      <c r="I9" s="17">
        <v>1405000</v>
      </c>
      <c r="J9" s="12">
        <v>2927240</v>
      </c>
      <c r="K9" s="13">
        <v>470000</v>
      </c>
      <c r="L9" s="18">
        <v>225000</v>
      </c>
      <c r="M9" s="18">
        <v>5000</v>
      </c>
      <c r="N9" s="18">
        <v>240000</v>
      </c>
      <c r="O9" s="15">
        <v>3397240</v>
      </c>
    </row>
    <row r="10" spans="1:15" x14ac:dyDescent="0.25">
      <c r="A10" s="7" t="s">
        <v>24</v>
      </c>
      <c r="B10" s="8">
        <v>1404729</v>
      </c>
      <c r="C10" s="16">
        <v>768729</v>
      </c>
      <c r="D10" s="16">
        <v>0</v>
      </c>
      <c r="E10" s="16">
        <v>636000</v>
      </c>
      <c r="F10" s="10">
        <v>555151</v>
      </c>
      <c r="G10" s="17">
        <v>394151</v>
      </c>
      <c r="H10" s="17">
        <v>160000</v>
      </c>
      <c r="I10" s="17">
        <v>1000</v>
      </c>
      <c r="J10" s="12">
        <v>1959880</v>
      </c>
      <c r="K10" s="13">
        <v>11000</v>
      </c>
      <c r="L10" s="18">
        <v>0</v>
      </c>
      <c r="M10" s="18">
        <v>1000</v>
      </c>
      <c r="N10" s="18">
        <v>10000</v>
      </c>
      <c r="O10" s="15">
        <v>1970880</v>
      </c>
    </row>
    <row r="11" spans="1:15" x14ac:dyDescent="0.25">
      <c r="A11" s="7" t="s">
        <v>25</v>
      </c>
      <c r="B11" s="8">
        <v>240000</v>
      </c>
      <c r="C11" s="16">
        <v>240000</v>
      </c>
      <c r="D11" s="16">
        <v>0</v>
      </c>
      <c r="E11" s="16">
        <v>0</v>
      </c>
      <c r="F11" s="10">
        <v>178629</v>
      </c>
      <c r="G11" s="17">
        <v>166629</v>
      </c>
      <c r="H11" s="17">
        <v>12000</v>
      </c>
      <c r="I11" s="17">
        <v>0</v>
      </c>
      <c r="J11" s="12">
        <v>418629</v>
      </c>
      <c r="K11" s="13">
        <v>30000</v>
      </c>
      <c r="L11" s="18">
        <v>0</v>
      </c>
      <c r="M11" s="18">
        <v>0</v>
      </c>
      <c r="N11" s="18">
        <v>30000</v>
      </c>
      <c r="O11" s="15">
        <v>448629</v>
      </c>
    </row>
    <row r="12" spans="1:15" x14ac:dyDescent="0.25">
      <c r="A12" s="7" t="s">
        <v>26</v>
      </c>
      <c r="B12" s="8">
        <v>3382101</v>
      </c>
      <c r="C12" s="16">
        <v>3382101</v>
      </c>
      <c r="D12" s="16">
        <v>0</v>
      </c>
      <c r="E12" s="16">
        <v>0</v>
      </c>
      <c r="F12" s="10">
        <v>1245900</v>
      </c>
      <c r="G12" s="17">
        <v>876450</v>
      </c>
      <c r="H12" s="17">
        <v>315000</v>
      </c>
      <c r="I12" s="17">
        <v>54450</v>
      </c>
      <c r="J12" s="12">
        <v>4628001</v>
      </c>
      <c r="K12" s="13">
        <v>0</v>
      </c>
      <c r="L12" s="18">
        <v>0</v>
      </c>
      <c r="M12" s="18">
        <v>0</v>
      </c>
      <c r="N12" s="18">
        <v>0</v>
      </c>
      <c r="O12" s="15">
        <v>4628001</v>
      </c>
    </row>
    <row r="13" spans="1:15" x14ac:dyDescent="0.25">
      <c r="A13" s="7" t="s">
        <v>27</v>
      </c>
      <c r="B13" s="8">
        <v>778000</v>
      </c>
      <c r="C13" s="16">
        <v>778000</v>
      </c>
      <c r="D13" s="16">
        <v>0</v>
      </c>
      <c r="E13" s="16">
        <v>0</v>
      </c>
      <c r="F13" s="10">
        <v>0</v>
      </c>
      <c r="G13" s="17">
        <v>0</v>
      </c>
      <c r="H13" s="17">
        <v>0</v>
      </c>
      <c r="I13" s="17">
        <v>0</v>
      </c>
      <c r="J13" s="12">
        <v>778000</v>
      </c>
      <c r="K13" s="13">
        <v>0</v>
      </c>
      <c r="L13" s="18">
        <v>0</v>
      </c>
      <c r="M13" s="18">
        <v>0</v>
      </c>
      <c r="N13" s="18">
        <v>0</v>
      </c>
      <c r="O13" s="15">
        <v>778000</v>
      </c>
    </row>
    <row r="14" spans="1:15" x14ac:dyDescent="0.25">
      <c r="A14" s="7" t="s">
        <v>28</v>
      </c>
      <c r="B14" s="8">
        <v>5520656</v>
      </c>
      <c r="C14" s="16">
        <v>5520656</v>
      </c>
      <c r="D14" s="16">
        <v>0</v>
      </c>
      <c r="E14" s="16">
        <v>0</v>
      </c>
      <c r="F14" s="10">
        <v>3637844</v>
      </c>
      <c r="G14" s="17">
        <v>2960334</v>
      </c>
      <c r="H14" s="17">
        <v>35000</v>
      </c>
      <c r="I14" s="17">
        <v>642510</v>
      </c>
      <c r="J14" s="12">
        <v>9158500</v>
      </c>
      <c r="K14" s="13">
        <v>975000</v>
      </c>
      <c r="L14" s="18">
        <v>925000</v>
      </c>
      <c r="M14" s="18">
        <v>40000</v>
      </c>
      <c r="N14" s="18">
        <v>10000</v>
      </c>
      <c r="O14" s="15">
        <v>10133500</v>
      </c>
    </row>
    <row r="15" spans="1:15" x14ac:dyDescent="0.25">
      <c r="A15" s="7" t="s">
        <v>29</v>
      </c>
      <c r="B15" s="8">
        <v>400000</v>
      </c>
      <c r="C15" s="16">
        <v>400000</v>
      </c>
      <c r="D15" s="16">
        <v>0</v>
      </c>
      <c r="E15" s="16">
        <v>0</v>
      </c>
      <c r="F15" s="10">
        <v>0</v>
      </c>
      <c r="G15" s="17">
        <v>0</v>
      </c>
      <c r="H15" s="17">
        <v>0</v>
      </c>
      <c r="I15" s="17">
        <v>0</v>
      </c>
      <c r="J15" s="12">
        <v>400000</v>
      </c>
      <c r="K15" s="13">
        <v>0</v>
      </c>
      <c r="L15" s="18">
        <v>0</v>
      </c>
      <c r="M15" s="18">
        <v>0</v>
      </c>
      <c r="N15" s="18">
        <v>0</v>
      </c>
      <c r="O15" s="15">
        <v>400000</v>
      </c>
    </row>
    <row r="16" spans="1:15" x14ac:dyDescent="0.25">
      <c r="A16" s="7" t="s">
        <v>30</v>
      </c>
      <c r="B16" s="8">
        <v>300000</v>
      </c>
      <c r="C16" s="16">
        <v>300000</v>
      </c>
      <c r="D16" s="16">
        <v>0</v>
      </c>
      <c r="E16" s="16">
        <v>0</v>
      </c>
      <c r="F16" s="10">
        <v>0</v>
      </c>
      <c r="G16" s="17">
        <v>0</v>
      </c>
      <c r="H16" s="17">
        <v>0</v>
      </c>
      <c r="I16" s="17">
        <v>0</v>
      </c>
      <c r="J16" s="12">
        <v>300000</v>
      </c>
      <c r="K16" s="13">
        <v>0</v>
      </c>
      <c r="L16" s="18">
        <v>0</v>
      </c>
      <c r="M16" s="18">
        <v>0</v>
      </c>
      <c r="N16" s="18">
        <v>0</v>
      </c>
      <c r="O16" s="15">
        <v>300000</v>
      </c>
    </row>
    <row r="17" spans="1:15" x14ac:dyDescent="0.25">
      <c r="A17" s="7" t="s">
        <v>31</v>
      </c>
      <c r="B17" s="8">
        <v>2843000</v>
      </c>
      <c r="C17" s="16">
        <v>2843000</v>
      </c>
      <c r="D17" s="16">
        <v>0</v>
      </c>
      <c r="E17" s="16">
        <v>0</v>
      </c>
      <c r="F17" s="10">
        <v>794400</v>
      </c>
      <c r="G17" s="17">
        <v>420240</v>
      </c>
      <c r="H17" s="17">
        <v>300000</v>
      </c>
      <c r="I17" s="17">
        <v>74160</v>
      </c>
      <c r="J17" s="12">
        <v>3637400</v>
      </c>
      <c r="K17" s="13">
        <v>0</v>
      </c>
      <c r="L17" s="18">
        <v>0</v>
      </c>
      <c r="M17" s="18">
        <v>0</v>
      </c>
      <c r="N17" s="18">
        <v>0</v>
      </c>
      <c r="O17" s="15">
        <v>3637400</v>
      </c>
    </row>
    <row r="18" spans="1:15" x14ac:dyDescent="0.25">
      <c r="A18" s="7" t="s">
        <v>32</v>
      </c>
      <c r="B18" s="8">
        <v>496414</v>
      </c>
      <c r="C18" s="16">
        <v>496414</v>
      </c>
      <c r="D18" s="16">
        <v>0</v>
      </c>
      <c r="E18" s="16">
        <v>0</v>
      </c>
      <c r="F18" s="10">
        <v>170816</v>
      </c>
      <c r="G18" s="17">
        <v>120816</v>
      </c>
      <c r="H18" s="17">
        <v>50000</v>
      </c>
      <c r="I18" s="17">
        <v>0</v>
      </c>
      <c r="J18" s="12">
        <v>667230</v>
      </c>
      <c r="K18" s="13">
        <v>0</v>
      </c>
      <c r="L18" s="18">
        <v>0</v>
      </c>
      <c r="M18" s="18">
        <v>0</v>
      </c>
      <c r="N18" s="18">
        <v>0</v>
      </c>
      <c r="O18" s="15">
        <v>667230</v>
      </c>
    </row>
    <row r="19" spans="1:15" x14ac:dyDescent="0.25">
      <c r="A19" s="7" t="s">
        <v>33</v>
      </c>
      <c r="B19" s="8">
        <v>324804</v>
      </c>
      <c r="C19" s="16">
        <v>324804</v>
      </c>
      <c r="D19" s="16">
        <v>0</v>
      </c>
      <c r="E19" s="16">
        <v>0</v>
      </c>
      <c r="F19" s="10">
        <v>20000</v>
      </c>
      <c r="G19" s="17">
        <v>0</v>
      </c>
      <c r="H19" s="17">
        <v>12000</v>
      </c>
      <c r="I19" s="17">
        <v>8000</v>
      </c>
      <c r="J19" s="12">
        <v>344804</v>
      </c>
      <c r="K19" s="13">
        <v>3000</v>
      </c>
      <c r="L19" s="18">
        <v>2000</v>
      </c>
      <c r="M19" s="18">
        <v>1000</v>
      </c>
      <c r="N19" s="18">
        <v>0</v>
      </c>
      <c r="O19" s="15">
        <v>347804</v>
      </c>
    </row>
    <row r="20" spans="1:15" x14ac:dyDescent="0.25">
      <c r="A20" s="7" t="s">
        <v>34</v>
      </c>
      <c r="B20" s="8">
        <v>66682493</v>
      </c>
      <c r="C20" s="16">
        <v>66504083</v>
      </c>
      <c r="D20" s="16">
        <v>0</v>
      </c>
      <c r="E20" s="16">
        <v>178410</v>
      </c>
      <c r="F20" s="10">
        <v>16830977</v>
      </c>
      <c r="G20" s="17">
        <v>13717177</v>
      </c>
      <c r="H20" s="17">
        <v>2350000</v>
      </c>
      <c r="I20" s="17">
        <v>763800</v>
      </c>
      <c r="J20" s="12">
        <v>83513470</v>
      </c>
      <c r="K20" s="13">
        <v>790000</v>
      </c>
      <c r="L20" s="18">
        <v>230000</v>
      </c>
      <c r="M20" s="18">
        <v>500000</v>
      </c>
      <c r="N20" s="18">
        <v>60000</v>
      </c>
      <c r="O20" s="15">
        <v>84303470</v>
      </c>
    </row>
    <row r="21" spans="1:15" x14ac:dyDescent="0.25">
      <c r="A21" s="7" t="s">
        <v>35</v>
      </c>
      <c r="B21" s="8">
        <v>2000000</v>
      </c>
      <c r="C21" s="16">
        <v>2000000</v>
      </c>
      <c r="D21" s="16">
        <v>0</v>
      </c>
      <c r="E21" s="16">
        <v>0</v>
      </c>
      <c r="F21" s="10">
        <v>0</v>
      </c>
      <c r="G21" s="17">
        <v>0</v>
      </c>
      <c r="H21" s="17">
        <v>0</v>
      </c>
      <c r="I21" s="17">
        <v>0</v>
      </c>
      <c r="J21" s="12">
        <v>2000000</v>
      </c>
      <c r="K21" s="13">
        <v>0</v>
      </c>
      <c r="L21" s="18">
        <v>0</v>
      </c>
      <c r="M21" s="18">
        <v>0</v>
      </c>
      <c r="N21" s="18">
        <v>0</v>
      </c>
      <c r="O21" s="15">
        <v>2000000</v>
      </c>
    </row>
    <row r="22" spans="1:15" x14ac:dyDescent="0.25">
      <c r="A22" s="7" t="s">
        <v>36</v>
      </c>
      <c r="B22" s="8">
        <v>0</v>
      </c>
      <c r="C22" s="16">
        <v>0</v>
      </c>
      <c r="D22" s="16">
        <v>0</v>
      </c>
      <c r="E22" s="16">
        <v>0</v>
      </c>
      <c r="F22" s="10">
        <v>56000</v>
      </c>
      <c r="G22" s="17">
        <v>0</v>
      </c>
      <c r="H22" s="17">
        <v>6000</v>
      </c>
      <c r="I22" s="17">
        <v>50000</v>
      </c>
      <c r="J22" s="12">
        <v>56000</v>
      </c>
      <c r="K22" s="13">
        <v>8000</v>
      </c>
      <c r="L22" s="18">
        <v>8000</v>
      </c>
      <c r="M22" s="18">
        <v>0</v>
      </c>
      <c r="N22" s="18">
        <v>0</v>
      </c>
      <c r="O22" s="15">
        <v>64000</v>
      </c>
    </row>
    <row r="23" spans="1:15" x14ac:dyDescent="0.25">
      <c r="A23" s="7" t="s">
        <v>37</v>
      </c>
      <c r="B23" s="8">
        <v>475764</v>
      </c>
      <c r="C23" s="16">
        <v>475764</v>
      </c>
      <c r="D23" s="16">
        <v>0</v>
      </c>
      <c r="E23" s="16">
        <v>0</v>
      </c>
      <c r="F23" s="10">
        <v>4701236</v>
      </c>
      <c r="G23" s="17">
        <v>3186236</v>
      </c>
      <c r="H23" s="17">
        <v>0</v>
      </c>
      <c r="I23" s="17">
        <v>1515000</v>
      </c>
      <c r="J23" s="12">
        <v>5177000</v>
      </c>
      <c r="K23" s="13">
        <v>586000</v>
      </c>
      <c r="L23" s="18">
        <v>571000</v>
      </c>
      <c r="M23" s="18">
        <v>5000</v>
      </c>
      <c r="N23" s="18">
        <v>10000</v>
      </c>
      <c r="O23" s="15">
        <v>5763000</v>
      </c>
    </row>
    <row r="24" spans="1:15" x14ac:dyDescent="0.25">
      <c r="A24" s="7" t="s">
        <v>38</v>
      </c>
      <c r="B24" s="8">
        <v>500000</v>
      </c>
      <c r="C24" s="16">
        <v>500000</v>
      </c>
      <c r="D24" s="16">
        <v>0</v>
      </c>
      <c r="E24" s="16">
        <v>0</v>
      </c>
      <c r="F24" s="10">
        <v>0</v>
      </c>
      <c r="G24" s="17">
        <v>0</v>
      </c>
      <c r="H24" s="17">
        <v>0</v>
      </c>
      <c r="I24" s="17">
        <v>0</v>
      </c>
      <c r="J24" s="12">
        <v>500000</v>
      </c>
      <c r="K24" s="13">
        <v>0</v>
      </c>
      <c r="L24" s="18">
        <v>0</v>
      </c>
      <c r="M24" s="18">
        <v>0</v>
      </c>
      <c r="N24" s="18">
        <v>0</v>
      </c>
      <c r="O24" s="15">
        <v>500000</v>
      </c>
    </row>
    <row r="25" spans="1:15" x14ac:dyDescent="0.25">
      <c r="A25" s="7" t="s">
        <v>39</v>
      </c>
      <c r="B25" s="8">
        <v>183365</v>
      </c>
      <c r="C25" s="16">
        <v>183365</v>
      </c>
      <c r="D25" s="16">
        <v>0</v>
      </c>
      <c r="E25" s="16">
        <v>0</v>
      </c>
      <c r="F25" s="10">
        <v>0</v>
      </c>
      <c r="G25" s="17">
        <v>0</v>
      </c>
      <c r="H25" s="17">
        <v>0</v>
      </c>
      <c r="I25" s="17">
        <v>0</v>
      </c>
      <c r="J25" s="12">
        <v>183365</v>
      </c>
      <c r="K25" s="13">
        <v>0</v>
      </c>
      <c r="L25" s="18">
        <v>0</v>
      </c>
      <c r="M25" s="18">
        <v>0</v>
      </c>
      <c r="N25" s="18">
        <v>0</v>
      </c>
      <c r="O25" s="15">
        <v>183365</v>
      </c>
    </row>
    <row r="26" spans="1:15" x14ac:dyDescent="0.25">
      <c r="A26" s="7" t="s">
        <v>40</v>
      </c>
      <c r="B26" s="8">
        <v>7146140</v>
      </c>
      <c r="C26" s="16">
        <v>0</v>
      </c>
      <c r="D26" s="16">
        <v>5908000</v>
      </c>
      <c r="E26" s="16">
        <v>1238140</v>
      </c>
      <c r="F26" s="10">
        <v>352500</v>
      </c>
      <c r="G26" s="17">
        <v>352500</v>
      </c>
      <c r="H26" s="17">
        <v>0</v>
      </c>
      <c r="I26" s="17">
        <v>0</v>
      </c>
      <c r="J26" s="12">
        <v>7498640</v>
      </c>
      <c r="K26" s="13">
        <v>0</v>
      </c>
      <c r="L26" s="18">
        <v>0</v>
      </c>
      <c r="M26" s="18">
        <v>0</v>
      </c>
      <c r="N26" s="18">
        <v>0</v>
      </c>
      <c r="O26" s="15">
        <v>7498640</v>
      </c>
    </row>
    <row r="27" spans="1:15" x14ac:dyDescent="0.25">
      <c r="A27" s="7" t="s">
        <v>41</v>
      </c>
      <c r="B27" s="8">
        <v>1200000</v>
      </c>
      <c r="C27" s="16">
        <v>1200000</v>
      </c>
      <c r="D27" s="16">
        <v>0</v>
      </c>
      <c r="E27" s="16">
        <v>0</v>
      </c>
      <c r="F27" s="10">
        <v>3250000</v>
      </c>
      <c r="G27" s="17">
        <v>0</v>
      </c>
      <c r="H27" s="17">
        <v>0</v>
      </c>
      <c r="I27" s="17">
        <v>3250000</v>
      </c>
      <c r="J27" s="12">
        <v>4450000</v>
      </c>
      <c r="K27" s="13">
        <v>0</v>
      </c>
      <c r="L27" s="18">
        <v>0</v>
      </c>
      <c r="M27" s="18">
        <v>0</v>
      </c>
      <c r="N27" s="18">
        <v>0</v>
      </c>
      <c r="O27" s="15">
        <v>4450000</v>
      </c>
    </row>
    <row r="28" spans="1:15" x14ac:dyDescent="0.25">
      <c r="A28" s="7" t="s">
        <v>42</v>
      </c>
      <c r="B28" s="8">
        <v>68000</v>
      </c>
      <c r="C28" s="16">
        <v>68000</v>
      </c>
      <c r="D28" s="16">
        <v>0</v>
      </c>
      <c r="E28" s="16">
        <v>0</v>
      </c>
      <c r="F28" s="10">
        <v>0</v>
      </c>
      <c r="G28" s="17">
        <v>0</v>
      </c>
      <c r="H28" s="17">
        <v>0</v>
      </c>
      <c r="I28" s="17">
        <v>0</v>
      </c>
      <c r="J28" s="12">
        <v>68000</v>
      </c>
      <c r="K28" s="13">
        <v>0</v>
      </c>
      <c r="L28" s="18">
        <v>0</v>
      </c>
      <c r="M28" s="18">
        <v>0</v>
      </c>
      <c r="N28" s="18">
        <v>0</v>
      </c>
      <c r="O28" s="15">
        <v>68000</v>
      </c>
    </row>
    <row r="29" spans="1:15" x14ac:dyDescent="0.25">
      <c r="A29" s="7" t="s">
        <v>43</v>
      </c>
      <c r="B29" s="8">
        <v>101572705</v>
      </c>
      <c r="C29" s="9">
        <v>93477565</v>
      </c>
      <c r="D29" s="9">
        <v>5908000</v>
      </c>
      <c r="E29" s="9">
        <v>2187140</v>
      </c>
      <c r="F29" s="10">
        <v>37860150</v>
      </c>
      <c r="G29" s="11">
        <v>25561919</v>
      </c>
      <c r="H29" s="11">
        <v>3300000</v>
      </c>
      <c r="I29" s="11">
        <v>8998231</v>
      </c>
      <c r="J29" s="12">
        <v>139432855</v>
      </c>
      <c r="K29" s="13">
        <v>5581000</v>
      </c>
      <c r="L29" s="14">
        <v>2571000</v>
      </c>
      <c r="M29" s="14">
        <v>1100000</v>
      </c>
      <c r="N29" s="14">
        <v>1910000</v>
      </c>
      <c r="O29" s="15">
        <v>145013855</v>
      </c>
    </row>
    <row r="30" spans="1:15" x14ac:dyDescent="0.25">
      <c r="A30" s="7" t="s">
        <v>44</v>
      </c>
      <c r="B30" s="8">
        <v>0</v>
      </c>
      <c r="C30" s="16">
        <v>0</v>
      </c>
      <c r="D30" s="16">
        <v>0</v>
      </c>
      <c r="E30" s="16">
        <v>0</v>
      </c>
      <c r="F30" s="10">
        <v>0</v>
      </c>
      <c r="G30" s="17">
        <v>0</v>
      </c>
      <c r="H30" s="17">
        <v>0</v>
      </c>
      <c r="I30" s="17">
        <v>0</v>
      </c>
      <c r="J30" s="12">
        <v>0</v>
      </c>
      <c r="K30" s="13">
        <v>500000</v>
      </c>
      <c r="L30" s="18">
        <v>0</v>
      </c>
      <c r="M30" s="18">
        <v>500000</v>
      </c>
      <c r="N30" s="18">
        <v>0</v>
      </c>
      <c r="O30" s="15">
        <v>500000</v>
      </c>
    </row>
    <row r="31" spans="1:15" x14ac:dyDescent="0.25">
      <c r="A31" s="7" t="s">
        <v>45</v>
      </c>
      <c r="B31" s="8">
        <v>0</v>
      </c>
      <c r="C31" s="16">
        <v>0</v>
      </c>
      <c r="D31" s="16">
        <v>0</v>
      </c>
      <c r="E31" s="16">
        <v>0</v>
      </c>
      <c r="F31" s="10">
        <v>5750000</v>
      </c>
      <c r="G31" s="17">
        <v>0</v>
      </c>
      <c r="H31" s="17">
        <v>3000000</v>
      </c>
      <c r="I31" s="17">
        <v>2750000</v>
      </c>
      <c r="J31" s="12">
        <v>5750000</v>
      </c>
      <c r="K31" s="13">
        <v>4501000</v>
      </c>
      <c r="L31" s="18">
        <v>2541000</v>
      </c>
      <c r="M31" s="18">
        <v>50000</v>
      </c>
      <c r="N31" s="18">
        <v>1910000</v>
      </c>
      <c r="O31" s="15">
        <v>10251000</v>
      </c>
    </row>
    <row r="32" spans="1:15" x14ac:dyDescent="0.25">
      <c r="A32" s="7" t="s">
        <v>46</v>
      </c>
      <c r="B32" s="8">
        <v>0</v>
      </c>
      <c r="C32" s="16">
        <v>0</v>
      </c>
      <c r="D32" s="16">
        <v>0</v>
      </c>
      <c r="E32" s="16">
        <v>0</v>
      </c>
      <c r="F32" s="10">
        <v>0</v>
      </c>
      <c r="G32" s="17">
        <v>0</v>
      </c>
      <c r="H32" s="17">
        <v>0</v>
      </c>
      <c r="I32" s="17">
        <v>0</v>
      </c>
      <c r="J32" s="12">
        <v>0</v>
      </c>
      <c r="K32" s="13">
        <v>550000</v>
      </c>
      <c r="L32" s="18">
        <v>0</v>
      </c>
      <c r="M32" s="18">
        <v>550000</v>
      </c>
      <c r="N32" s="18">
        <v>0</v>
      </c>
      <c r="O32" s="15">
        <v>550000</v>
      </c>
    </row>
    <row r="33" spans="1:15" x14ac:dyDescent="0.25">
      <c r="A33" s="7" t="s">
        <v>47</v>
      </c>
      <c r="B33" s="8">
        <v>1831753</v>
      </c>
      <c r="C33" s="16">
        <v>1831753</v>
      </c>
      <c r="D33" s="16">
        <v>0</v>
      </c>
      <c r="E33" s="16">
        <v>0</v>
      </c>
      <c r="F33" s="10">
        <v>6548231</v>
      </c>
      <c r="G33" s="17">
        <v>0</v>
      </c>
      <c r="H33" s="17">
        <v>300000</v>
      </c>
      <c r="I33" s="17">
        <v>6248231</v>
      </c>
      <c r="J33" s="12">
        <v>8379984</v>
      </c>
      <c r="K33" s="13">
        <v>30000</v>
      </c>
      <c r="L33" s="18">
        <v>30000</v>
      </c>
      <c r="M33" s="18">
        <v>0</v>
      </c>
      <c r="N33" s="18">
        <v>0</v>
      </c>
      <c r="O33" s="15">
        <v>8409984</v>
      </c>
    </row>
    <row r="34" spans="1:15" x14ac:dyDescent="0.25">
      <c r="A34" s="7" t="s">
        <v>48</v>
      </c>
      <c r="B34" s="8">
        <v>99740952</v>
      </c>
      <c r="C34" s="16">
        <v>91645812</v>
      </c>
      <c r="D34" s="16">
        <v>5908000</v>
      </c>
      <c r="E34" s="16">
        <v>2187140</v>
      </c>
      <c r="F34" s="10">
        <v>25561919</v>
      </c>
      <c r="G34" s="17">
        <v>25561919</v>
      </c>
      <c r="H34" s="17">
        <v>0</v>
      </c>
      <c r="I34" s="17">
        <v>0</v>
      </c>
      <c r="J34" s="12">
        <v>125302871</v>
      </c>
      <c r="K34" s="13">
        <v>0</v>
      </c>
      <c r="L34" s="18">
        <v>0</v>
      </c>
      <c r="M34" s="18">
        <v>0</v>
      </c>
      <c r="N34" s="18">
        <v>0</v>
      </c>
      <c r="O34" s="15">
        <v>125302871</v>
      </c>
    </row>
  </sheetData>
  <mergeCells count="6">
    <mergeCell ref="O1:O2"/>
    <mergeCell ref="A1:A2"/>
    <mergeCell ref="B1:E1"/>
    <mergeCell ref="F1:I1"/>
    <mergeCell ref="J1:J2"/>
    <mergeCell ref="K1:N1"/>
  </mergeCells>
  <pageMargins left="0.7" right="0.7" top="0.78740157499999996" bottom="0.78740157499999996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6:B24"/>
  <sheetViews>
    <sheetView workbookViewId="0">
      <selection activeCell="B25" sqref="B25"/>
    </sheetView>
  </sheetViews>
  <sheetFormatPr defaultRowHeight="15" x14ac:dyDescent="0.25"/>
  <cols>
    <col min="1" max="1" width="27.28515625" bestFit="1" customWidth="1"/>
    <col min="2" max="3" width="10.85546875" bestFit="1" customWidth="1"/>
  </cols>
  <sheetData>
    <row r="6" spans="1:2" x14ac:dyDescent="0.25">
      <c r="B6">
        <v>2016</v>
      </c>
    </row>
    <row r="7" spans="1:2" x14ac:dyDescent="0.25">
      <c r="A7" t="s">
        <v>56</v>
      </c>
      <c r="B7" s="19">
        <v>134402510</v>
      </c>
    </row>
    <row r="8" spans="1:2" x14ac:dyDescent="0.25">
      <c r="A8" t="s">
        <v>55</v>
      </c>
      <c r="B8" s="19">
        <v>24450000</v>
      </c>
    </row>
    <row r="9" spans="1:2" x14ac:dyDescent="0.25">
      <c r="A9" t="s">
        <v>57</v>
      </c>
      <c r="B9" s="19">
        <v>7460000</v>
      </c>
    </row>
    <row r="11" spans="1:2" x14ac:dyDescent="0.25">
      <c r="B11">
        <v>2017</v>
      </c>
    </row>
    <row r="12" spans="1:2" x14ac:dyDescent="0.25">
      <c r="A12" t="s">
        <v>56</v>
      </c>
      <c r="B12" s="19">
        <v>137955500</v>
      </c>
    </row>
    <row r="13" spans="1:2" x14ac:dyDescent="0.25">
      <c r="A13" t="s">
        <v>55</v>
      </c>
      <c r="B13" s="19">
        <v>28500000</v>
      </c>
    </row>
    <row r="14" spans="1:2" x14ac:dyDescent="0.25">
      <c r="A14" t="s">
        <v>57</v>
      </c>
      <c r="B14" s="19">
        <v>7460000</v>
      </c>
    </row>
    <row r="16" spans="1:2" x14ac:dyDescent="0.25">
      <c r="B16">
        <v>2018</v>
      </c>
    </row>
    <row r="17" spans="1:2" x14ac:dyDescent="0.25">
      <c r="A17" t="s">
        <v>56</v>
      </c>
      <c r="B17" s="19">
        <v>159632684</v>
      </c>
    </row>
    <row r="18" spans="1:2" x14ac:dyDescent="0.25">
      <c r="A18" t="s">
        <v>55</v>
      </c>
      <c r="B18" s="19">
        <v>47558020</v>
      </c>
    </row>
    <row r="19" spans="1:2" x14ac:dyDescent="0.25">
      <c r="A19" t="s">
        <v>57</v>
      </c>
      <c r="B19" s="19">
        <v>7300000</v>
      </c>
    </row>
    <row r="21" spans="1:2" x14ac:dyDescent="0.25">
      <c r="B21">
        <v>2019</v>
      </c>
    </row>
    <row r="22" spans="1:2" x14ac:dyDescent="0.25">
      <c r="A22" t="s">
        <v>56</v>
      </c>
      <c r="B22" s="19">
        <f>'2019'!B29</f>
        <v>163436280</v>
      </c>
    </row>
    <row r="23" spans="1:2" x14ac:dyDescent="0.25">
      <c r="A23" t="s">
        <v>55</v>
      </c>
      <c r="B23" s="19">
        <f>'2019'!F29</f>
        <v>49628020</v>
      </c>
    </row>
    <row r="24" spans="1:2" x14ac:dyDescent="0.25">
      <c r="A24" t="s">
        <v>57</v>
      </c>
      <c r="B24" s="19">
        <f>'2019'!K29</f>
        <v>7600000</v>
      </c>
    </row>
  </sheetData>
  <pageMargins left="0.7" right="0.7" top="0.78740157499999996" bottom="0.78740157499999996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8"/>
  <sheetViews>
    <sheetView workbookViewId="0">
      <selection activeCell="B7" sqref="B7:N7"/>
    </sheetView>
  </sheetViews>
  <sheetFormatPr defaultRowHeight="15" x14ac:dyDescent="0.25"/>
  <cols>
    <col min="1" max="1" width="19.42578125" bestFit="1" customWidth="1"/>
    <col min="2" max="2" width="11.140625" bestFit="1" customWidth="1"/>
    <col min="3" max="3" width="11.7109375" bestFit="1" customWidth="1"/>
    <col min="4" max="5" width="10.7109375" bestFit="1" customWidth="1"/>
    <col min="6" max="6" width="10.140625" bestFit="1" customWidth="1"/>
    <col min="7" max="7" width="10.7109375" bestFit="1" customWidth="1"/>
    <col min="8" max="8" width="9.7109375" bestFit="1" customWidth="1"/>
    <col min="9" max="9" width="10.7109375" bestFit="1" customWidth="1"/>
    <col min="10" max="10" width="15.28515625" bestFit="1" customWidth="1"/>
    <col min="11" max="11" width="11" bestFit="1" customWidth="1"/>
    <col min="12" max="14" width="9.7109375" bestFit="1" customWidth="1"/>
    <col min="15" max="16" width="18.85546875" bestFit="1" customWidth="1"/>
    <col min="17" max="17" width="9.7109375" bestFit="1" customWidth="1"/>
  </cols>
  <sheetData>
    <row r="1" spans="1:14" x14ac:dyDescent="0.25">
      <c r="A1" s="45" t="s">
        <v>0</v>
      </c>
      <c r="B1" s="39" t="s">
        <v>1</v>
      </c>
      <c r="C1" s="39"/>
      <c r="D1" s="39"/>
      <c r="E1" s="39"/>
      <c r="F1" s="40" t="s">
        <v>2</v>
      </c>
      <c r="G1" s="40"/>
      <c r="H1" s="40"/>
      <c r="I1" s="40"/>
      <c r="J1" s="47" t="s">
        <v>3</v>
      </c>
      <c r="K1" s="42" t="s">
        <v>4</v>
      </c>
      <c r="L1" s="42"/>
      <c r="M1" s="42"/>
      <c r="N1" s="42"/>
    </row>
    <row r="2" spans="1:14" ht="51" x14ac:dyDescent="0.25">
      <c r="A2" s="46"/>
      <c r="B2" s="21" t="s">
        <v>6</v>
      </c>
      <c r="C2" s="29" t="s">
        <v>52</v>
      </c>
      <c r="D2" s="29" t="s">
        <v>53</v>
      </c>
      <c r="E2" s="29" t="s">
        <v>54</v>
      </c>
      <c r="F2" s="22" t="s">
        <v>6</v>
      </c>
      <c r="G2" s="30" t="s">
        <v>10</v>
      </c>
      <c r="H2" s="30" t="s">
        <v>11</v>
      </c>
      <c r="I2" s="30" t="s">
        <v>12</v>
      </c>
      <c r="J2" s="48"/>
      <c r="K2" s="23" t="s">
        <v>13</v>
      </c>
      <c r="L2" s="28" t="s">
        <v>14</v>
      </c>
      <c r="M2" s="28" t="s">
        <v>15</v>
      </c>
      <c r="N2" s="28" t="s">
        <v>64</v>
      </c>
    </row>
    <row r="3" spans="1:14" x14ac:dyDescent="0.25">
      <c r="A3" s="20">
        <v>2014</v>
      </c>
      <c r="B3" s="8">
        <v>113522500</v>
      </c>
      <c r="C3" s="9">
        <v>104571500</v>
      </c>
      <c r="D3" s="16">
        <v>7301000</v>
      </c>
      <c r="E3" s="16">
        <v>1650000</v>
      </c>
      <c r="F3" s="10">
        <v>27638231</v>
      </c>
      <c r="G3" s="17">
        <v>12640000</v>
      </c>
      <c r="H3" s="17">
        <v>5000000</v>
      </c>
      <c r="I3" s="17">
        <v>9998231</v>
      </c>
      <c r="J3" s="12">
        <v>141160731</v>
      </c>
      <c r="K3" s="13">
        <v>6230000</v>
      </c>
      <c r="L3" s="18">
        <v>2030000</v>
      </c>
      <c r="M3" s="18">
        <v>1500000</v>
      </c>
      <c r="N3" s="18">
        <v>2700000</v>
      </c>
    </row>
    <row r="4" spans="1:14" x14ac:dyDescent="0.25">
      <c r="A4" s="20">
        <v>2015</v>
      </c>
      <c r="B4" s="8">
        <v>138577000</v>
      </c>
      <c r="C4" s="9">
        <v>129347000</v>
      </c>
      <c r="D4" s="16">
        <v>6588000</v>
      </c>
      <c r="E4" s="16">
        <v>2642000</v>
      </c>
      <c r="F4" s="10">
        <v>22150000</v>
      </c>
      <c r="G4" s="17">
        <v>3000000</v>
      </c>
      <c r="H4" s="17">
        <v>8000000</v>
      </c>
      <c r="I4" s="17">
        <v>11150000</v>
      </c>
      <c r="J4" s="12">
        <v>160727000</v>
      </c>
      <c r="K4" s="13">
        <v>5280000</v>
      </c>
      <c r="L4" s="18">
        <v>1830000</v>
      </c>
      <c r="M4" s="18">
        <v>1950000</v>
      </c>
      <c r="N4" s="18">
        <v>1500000</v>
      </c>
    </row>
    <row r="5" spans="1:14" x14ac:dyDescent="0.25">
      <c r="A5" s="20">
        <v>2016</v>
      </c>
      <c r="B5" s="8">
        <v>134402510</v>
      </c>
      <c r="C5" s="9">
        <v>123595710</v>
      </c>
      <c r="D5" s="16">
        <v>5762000</v>
      </c>
      <c r="E5" s="16">
        <v>5044800</v>
      </c>
      <c r="F5" s="10">
        <v>24450000</v>
      </c>
      <c r="G5" s="17">
        <v>5400000</v>
      </c>
      <c r="H5" s="17">
        <v>8750000</v>
      </c>
      <c r="I5" s="17">
        <v>10300000</v>
      </c>
      <c r="J5" s="12">
        <v>158852510</v>
      </c>
      <c r="K5" s="13">
        <v>7460000</v>
      </c>
      <c r="L5" s="18">
        <v>1500000</v>
      </c>
      <c r="M5" s="18">
        <v>2150000</v>
      </c>
      <c r="N5" s="18">
        <v>3810000</v>
      </c>
    </row>
    <row r="6" spans="1:14" x14ac:dyDescent="0.25">
      <c r="A6" s="20">
        <v>2017</v>
      </c>
      <c r="B6" s="8">
        <v>137955500</v>
      </c>
      <c r="C6" s="9">
        <v>129060200</v>
      </c>
      <c r="D6" s="16">
        <v>5329800</v>
      </c>
      <c r="E6" s="16">
        <v>3565500</v>
      </c>
      <c r="F6" s="10">
        <v>28500000</v>
      </c>
      <c r="G6" s="17">
        <v>8000000</v>
      </c>
      <c r="H6" s="17">
        <v>9000000</v>
      </c>
      <c r="I6" s="17">
        <v>11500000</v>
      </c>
      <c r="J6" s="12">
        <v>166455500</v>
      </c>
      <c r="K6" s="13">
        <v>7460000</v>
      </c>
      <c r="L6" s="18">
        <v>1500000</v>
      </c>
      <c r="M6" s="18">
        <v>2150000</v>
      </c>
      <c r="N6" s="18">
        <v>3810000</v>
      </c>
    </row>
    <row r="7" spans="1:14" x14ac:dyDescent="0.25">
      <c r="A7" s="20">
        <v>2018</v>
      </c>
      <c r="B7" s="8">
        <v>159632684</v>
      </c>
      <c r="C7" s="9">
        <v>144853284</v>
      </c>
      <c r="D7" s="16">
        <v>4784400</v>
      </c>
      <c r="E7" s="16">
        <v>9995000</v>
      </c>
      <c r="F7" s="10">
        <v>47558020</v>
      </c>
      <c r="G7" s="17">
        <v>29737020</v>
      </c>
      <c r="H7" s="17">
        <v>8250000</v>
      </c>
      <c r="I7" s="17">
        <v>9571000</v>
      </c>
      <c r="J7" s="12">
        <v>207190704</v>
      </c>
      <c r="K7" s="13">
        <v>7300000</v>
      </c>
      <c r="L7" s="18">
        <v>1800000</v>
      </c>
      <c r="M7" s="18">
        <v>1200000</v>
      </c>
      <c r="N7" s="18">
        <v>4300000</v>
      </c>
    </row>
    <row r="8" spans="1:14" x14ac:dyDescent="0.25">
      <c r="A8" s="20">
        <v>2019</v>
      </c>
      <c r="B8" s="8">
        <v>163436280</v>
      </c>
      <c r="C8" s="9">
        <v>148163280</v>
      </c>
      <c r="D8" s="16">
        <v>4928000</v>
      </c>
      <c r="E8" s="16">
        <v>10345000</v>
      </c>
      <c r="F8" s="10">
        <v>49628020</v>
      </c>
      <c r="G8" s="17">
        <v>31417020</v>
      </c>
      <c r="H8" s="17">
        <v>8250000</v>
      </c>
      <c r="I8" s="17">
        <v>9961000</v>
      </c>
      <c r="J8" s="12">
        <v>213064300</v>
      </c>
      <c r="K8" s="13">
        <v>7600000</v>
      </c>
      <c r="L8" s="18">
        <v>1800000</v>
      </c>
      <c r="M8" s="18">
        <v>1400000</v>
      </c>
      <c r="N8" s="18">
        <v>4400000</v>
      </c>
    </row>
  </sheetData>
  <mergeCells count="5">
    <mergeCell ref="A1:A2"/>
    <mergeCell ref="B1:E1"/>
    <mergeCell ref="F1:I1"/>
    <mergeCell ref="J1:J2"/>
    <mergeCell ref="K1:N1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M33"/>
  <sheetViews>
    <sheetView workbookViewId="0">
      <selection activeCell="O8" sqref="O8"/>
    </sheetView>
  </sheetViews>
  <sheetFormatPr defaultRowHeight="15" x14ac:dyDescent="0.25"/>
  <cols>
    <col min="1" max="1" width="38" bestFit="1" customWidth="1"/>
    <col min="2" max="2" width="13.5703125" customWidth="1"/>
    <col min="3" max="3" width="14.5703125" customWidth="1"/>
    <col min="4" max="4" width="13.28515625" customWidth="1"/>
    <col min="5" max="13" width="12" customWidth="1"/>
  </cols>
  <sheetData>
    <row r="1" spans="1:13" ht="15" customHeight="1" x14ac:dyDescent="0.25">
      <c r="A1" s="49" t="s">
        <v>0</v>
      </c>
      <c r="B1" s="50" t="s">
        <v>63</v>
      </c>
      <c r="C1" s="50"/>
      <c r="D1" s="50"/>
      <c r="E1" s="59" t="s">
        <v>1</v>
      </c>
      <c r="F1" s="60"/>
      <c r="G1" s="61"/>
      <c r="H1" s="66" t="s">
        <v>2</v>
      </c>
      <c r="I1" s="67"/>
      <c r="J1" s="68"/>
      <c r="K1" s="63" t="s">
        <v>4</v>
      </c>
      <c r="L1" s="64"/>
      <c r="M1" s="65"/>
    </row>
    <row r="2" spans="1:13" ht="15" customHeight="1" x14ac:dyDescent="0.25">
      <c r="A2" s="49"/>
      <c r="B2" s="27">
        <v>2021</v>
      </c>
      <c r="C2" s="27">
        <v>2022</v>
      </c>
      <c r="D2" s="27">
        <v>2023</v>
      </c>
      <c r="E2" s="26">
        <v>2021</v>
      </c>
      <c r="F2" s="26">
        <v>2022</v>
      </c>
      <c r="G2" s="26">
        <v>2023</v>
      </c>
      <c r="H2" s="3">
        <v>2021</v>
      </c>
      <c r="I2" s="3">
        <v>2022</v>
      </c>
      <c r="J2" s="3">
        <v>2023</v>
      </c>
      <c r="K2" s="5">
        <v>2021</v>
      </c>
      <c r="L2" s="5">
        <v>2022</v>
      </c>
      <c r="M2" s="5">
        <v>2023</v>
      </c>
    </row>
    <row r="3" spans="1:13" ht="15" customHeight="1" x14ac:dyDescent="0.25">
      <c r="A3" s="7" t="s">
        <v>17</v>
      </c>
      <c r="B3" s="15">
        <f>E3+H3+K3</f>
        <v>290986100</v>
      </c>
      <c r="C3" s="15">
        <f>F3+I3+L3</f>
        <v>298127985.63999999</v>
      </c>
      <c r="D3" s="15">
        <f>G3+J3+M3</f>
        <v>305549753.36839998</v>
      </c>
      <c r="E3" s="8">
        <f>'2021'!B3</f>
        <v>177340484</v>
      </c>
      <c r="F3" s="8">
        <f t="shared" ref="F3:G32" si="0">E3*1.01</f>
        <v>179113888.84</v>
      </c>
      <c r="G3" s="8">
        <f t="shared" si="0"/>
        <v>180905027.72839999</v>
      </c>
      <c r="H3" s="10">
        <f>'2021'!F3</f>
        <v>103185616</v>
      </c>
      <c r="I3" s="10">
        <f t="shared" ref="I3:J32" si="1">H3*1.05</f>
        <v>108344896.80000001</v>
      </c>
      <c r="J3" s="10">
        <f t="shared" si="1"/>
        <v>113762141.64000002</v>
      </c>
      <c r="K3" s="13">
        <f>'2021'!K3</f>
        <v>10460000</v>
      </c>
      <c r="L3" s="13">
        <f t="shared" ref="L3:M32" si="2">K3*1.02</f>
        <v>10669200</v>
      </c>
      <c r="M3" s="13">
        <f t="shared" si="2"/>
        <v>10882584</v>
      </c>
    </row>
    <row r="4" spans="1:13" ht="15" customHeight="1" x14ac:dyDescent="0.25">
      <c r="A4" s="7" t="s">
        <v>18</v>
      </c>
      <c r="B4" s="15">
        <f t="shared" ref="B4:B33" si="3">E4+H4+K4</f>
        <v>4129600</v>
      </c>
      <c r="C4" s="15">
        <f t="shared" ref="C4:C33" si="4">F4+I4+L4</f>
        <v>4220536</v>
      </c>
      <c r="D4" s="15">
        <f t="shared" ref="D4:D33" si="5">G4+J4+M4</f>
        <v>4314863.3599999994</v>
      </c>
      <c r="E4" s="8">
        <f>'2021'!B4</f>
        <v>2888600</v>
      </c>
      <c r="F4" s="8">
        <f t="shared" si="0"/>
        <v>2917486</v>
      </c>
      <c r="G4" s="8">
        <f t="shared" si="0"/>
        <v>2946660.86</v>
      </c>
      <c r="H4" s="10">
        <f>'2021'!F4</f>
        <v>1241000</v>
      </c>
      <c r="I4" s="10">
        <f t="shared" si="1"/>
        <v>1303050</v>
      </c>
      <c r="J4" s="10">
        <f t="shared" si="1"/>
        <v>1368202.5</v>
      </c>
      <c r="K4" s="13">
        <f>'2021'!K4</f>
        <v>0</v>
      </c>
      <c r="L4" s="13">
        <f t="shared" si="2"/>
        <v>0</v>
      </c>
      <c r="M4" s="13">
        <f t="shared" si="2"/>
        <v>0</v>
      </c>
    </row>
    <row r="5" spans="1:13" ht="15" customHeight="1" x14ac:dyDescent="0.25">
      <c r="A5" s="7" t="s">
        <v>19</v>
      </c>
      <c r="B5" s="15">
        <f t="shared" si="3"/>
        <v>200000</v>
      </c>
      <c r="C5" s="15">
        <f t="shared" si="4"/>
        <v>202000</v>
      </c>
      <c r="D5" s="15">
        <f t="shared" si="5"/>
        <v>204020</v>
      </c>
      <c r="E5" s="8">
        <f>'2021'!B5</f>
        <v>200000</v>
      </c>
      <c r="F5" s="8">
        <f t="shared" si="0"/>
        <v>202000</v>
      </c>
      <c r="G5" s="8">
        <f t="shared" si="0"/>
        <v>204020</v>
      </c>
      <c r="H5" s="10">
        <f>'2021'!F5</f>
        <v>0</v>
      </c>
      <c r="I5" s="10">
        <f t="shared" si="1"/>
        <v>0</v>
      </c>
      <c r="J5" s="10">
        <f t="shared" si="1"/>
        <v>0</v>
      </c>
      <c r="K5" s="13">
        <f>'2021'!K5</f>
        <v>0</v>
      </c>
      <c r="L5" s="13">
        <f t="shared" si="2"/>
        <v>0</v>
      </c>
      <c r="M5" s="13">
        <f t="shared" si="2"/>
        <v>0</v>
      </c>
    </row>
    <row r="6" spans="1:13" x14ac:dyDescent="0.25">
      <c r="A6" s="7" t="s">
        <v>20</v>
      </c>
      <c r="B6" s="15">
        <f t="shared" si="3"/>
        <v>5861800</v>
      </c>
      <c r="C6" s="15">
        <f t="shared" si="4"/>
        <v>6076922</v>
      </c>
      <c r="D6" s="15">
        <f t="shared" si="5"/>
        <v>6301799.0200000005</v>
      </c>
      <c r="E6" s="8">
        <f>'2021'!B6</f>
        <v>1395700</v>
      </c>
      <c r="F6" s="8">
        <f t="shared" si="0"/>
        <v>1409657</v>
      </c>
      <c r="G6" s="8">
        <f t="shared" si="0"/>
        <v>1423753.57</v>
      </c>
      <c r="H6" s="10">
        <f>'2021'!F6</f>
        <v>3728100</v>
      </c>
      <c r="I6" s="10">
        <f t="shared" si="1"/>
        <v>3914505</v>
      </c>
      <c r="J6" s="10">
        <f t="shared" si="1"/>
        <v>4110230.25</v>
      </c>
      <c r="K6" s="13">
        <f>'2021'!K6</f>
        <v>738000</v>
      </c>
      <c r="L6" s="13">
        <f t="shared" si="2"/>
        <v>752760</v>
      </c>
      <c r="M6" s="13">
        <f t="shared" si="2"/>
        <v>767815.20000000007</v>
      </c>
    </row>
    <row r="7" spans="1:13" x14ac:dyDescent="0.25">
      <c r="A7" s="7" t="s">
        <v>21</v>
      </c>
      <c r="B7" s="15">
        <f t="shared" si="3"/>
        <v>832100</v>
      </c>
      <c r="C7" s="15">
        <f t="shared" si="4"/>
        <v>840421</v>
      </c>
      <c r="D7" s="15">
        <f t="shared" si="5"/>
        <v>848825.21</v>
      </c>
      <c r="E7" s="8">
        <f>'2021'!B7</f>
        <v>832100</v>
      </c>
      <c r="F7" s="8">
        <f t="shared" si="0"/>
        <v>840421</v>
      </c>
      <c r="G7" s="8">
        <f t="shared" si="0"/>
        <v>848825.21</v>
      </c>
      <c r="H7" s="10">
        <f>'2021'!F7</f>
        <v>0</v>
      </c>
      <c r="I7" s="10">
        <f t="shared" si="1"/>
        <v>0</v>
      </c>
      <c r="J7" s="10">
        <f t="shared" si="1"/>
        <v>0</v>
      </c>
      <c r="K7" s="13">
        <f>'2021'!K7</f>
        <v>0</v>
      </c>
      <c r="L7" s="13">
        <f t="shared" si="2"/>
        <v>0</v>
      </c>
      <c r="M7" s="13">
        <f t="shared" si="2"/>
        <v>0</v>
      </c>
    </row>
    <row r="8" spans="1:13" x14ac:dyDescent="0.25">
      <c r="A8" s="7" t="s">
        <v>22</v>
      </c>
      <c r="B8" s="15">
        <f t="shared" si="3"/>
        <v>2481800</v>
      </c>
      <c r="C8" s="15">
        <f t="shared" si="4"/>
        <v>2517190</v>
      </c>
      <c r="D8" s="15">
        <f t="shared" si="5"/>
        <v>2553411.5</v>
      </c>
      <c r="E8" s="8">
        <f>'2021'!B8</f>
        <v>2090000</v>
      </c>
      <c r="F8" s="8">
        <f t="shared" si="0"/>
        <v>2110900</v>
      </c>
      <c r="G8" s="8">
        <f t="shared" si="0"/>
        <v>2132009</v>
      </c>
      <c r="H8" s="10">
        <f>'2021'!F8</f>
        <v>221800</v>
      </c>
      <c r="I8" s="10">
        <f t="shared" si="1"/>
        <v>232890</v>
      </c>
      <c r="J8" s="10">
        <f t="shared" si="1"/>
        <v>244534.5</v>
      </c>
      <c r="K8" s="13">
        <f>'2021'!K8</f>
        <v>170000</v>
      </c>
      <c r="L8" s="13">
        <f t="shared" si="2"/>
        <v>173400</v>
      </c>
      <c r="M8" s="13">
        <f t="shared" si="2"/>
        <v>176868</v>
      </c>
    </row>
    <row r="9" spans="1:13" x14ac:dyDescent="0.25">
      <c r="A9" s="7" t="s">
        <v>23</v>
      </c>
      <c r="B9" s="15">
        <f t="shared" si="3"/>
        <v>2229700</v>
      </c>
      <c r="C9" s="15">
        <f t="shared" si="4"/>
        <v>2270397</v>
      </c>
      <c r="D9" s="15">
        <f t="shared" si="5"/>
        <v>2312348.9699999997</v>
      </c>
      <c r="E9" s="8">
        <f>'2021'!B9</f>
        <v>1589700</v>
      </c>
      <c r="F9" s="8">
        <f t="shared" si="0"/>
        <v>1605597</v>
      </c>
      <c r="G9" s="8">
        <f t="shared" si="0"/>
        <v>1621652.97</v>
      </c>
      <c r="H9" s="10">
        <f>'2021'!F9</f>
        <v>400000</v>
      </c>
      <c r="I9" s="10">
        <f t="shared" si="1"/>
        <v>420000</v>
      </c>
      <c r="J9" s="10">
        <f t="shared" si="1"/>
        <v>441000</v>
      </c>
      <c r="K9" s="13">
        <f>'2021'!K9</f>
        <v>240000</v>
      </c>
      <c r="L9" s="13">
        <f t="shared" si="2"/>
        <v>244800</v>
      </c>
      <c r="M9" s="13">
        <f t="shared" si="2"/>
        <v>249696</v>
      </c>
    </row>
    <row r="10" spans="1:13" x14ac:dyDescent="0.25">
      <c r="A10" s="7" t="s">
        <v>24</v>
      </c>
      <c r="B10" s="15">
        <f t="shared" si="3"/>
        <v>2910900</v>
      </c>
      <c r="C10" s="15">
        <f t="shared" si="4"/>
        <v>2965437</v>
      </c>
      <c r="D10" s="15">
        <f t="shared" si="5"/>
        <v>3021775.77</v>
      </c>
      <c r="E10" s="8">
        <f>'2021'!B10</f>
        <v>2237700</v>
      </c>
      <c r="F10" s="8">
        <f t="shared" si="0"/>
        <v>2260077</v>
      </c>
      <c r="G10" s="8">
        <f t="shared" si="0"/>
        <v>2282677.77</v>
      </c>
      <c r="H10" s="10">
        <f>'2021'!F10</f>
        <v>623200</v>
      </c>
      <c r="I10" s="10">
        <f t="shared" si="1"/>
        <v>654360</v>
      </c>
      <c r="J10" s="10">
        <f t="shared" si="1"/>
        <v>687078</v>
      </c>
      <c r="K10" s="13">
        <f>'2021'!K10</f>
        <v>50000</v>
      </c>
      <c r="L10" s="13">
        <f t="shared" si="2"/>
        <v>51000</v>
      </c>
      <c r="M10" s="13">
        <f t="shared" si="2"/>
        <v>52020</v>
      </c>
    </row>
    <row r="11" spans="1:13" x14ac:dyDescent="0.25">
      <c r="A11" s="7" t="s">
        <v>25</v>
      </c>
      <c r="B11" s="15">
        <f t="shared" si="3"/>
        <v>1530400</v>
      </c>
      <c r="C11" s="15">
        <f t="shared" si="4"/>
        <v>1597920</v>
      </c>
      <c r="D11" s="15">
        <f t="shared" si="5"/>
        <v>1668636</v>
      </c>
      <c r="E11" s="8">
        <f>'2021'!B11</f>
        <v>0</v>
      </c>
      <c r="F11" s="8">
        <f t="shared" si="0"/>
        <v>0</v>
      </c>
      <c r="G11" s="8">
        <f t="shared" si="0"/>
        <v>0</v>
      </c>
      <c r="H11" s="10">
        <f>'2021'!F11</f>
        <v>1230400</v>
      </c>
      <c r="I11" s="10">
        <f t="shared" si="1"/>
        <v>1291920</v>
      </c>
      <c r="J11" s="10">
        <f t="shared" si="1"/>
        <v>1356516</v>
      </c>
      <c r="K11" s="13">
        <f>'2021'!K11</f>
        <v>300000</v>
      </c>
      <c r="L11" s="13">
        <f t="shared" si="2"/>
        <v>306000</v>
      </c>
      <c r="M11" s="13">
        <f t="shared" si="2"/>
        <v>312120</v>
      </c>
    </row>
    <row r="12" spans="1:13" x14ac:dyDescent="0.25">
      <c r="A12" s="7" t="s">
        <v>26</v>
      </c>
      <c r="B12" s="15">
        <f t="shared" si="3"/>
        <v>4562500</v>
      </c>
      <c r="C12" s="15">
        <f t="shared" si="4"/>
        <v>4678525</v>
      </c>
      <c r="D12" s="15">
        <f t="shared" si="5"/>
        <v>4799230.25</v>
      </c>
      <c r="E12" s="8">
        <f>'2021'!B12</f>
        <v>2802500</v>
      </c>
      <c r="F12" s="8">
        <f t="shared" si="0"/>
        <v>2830525</v>
      </c>
      <c r="G12" s="8">
        <f t="shared" si="0"/>
        <v>2858830.25</v>
      </c>
      <c r="H12" s="10">
        <f>'2021'!F12</f>
        <v>1760000</v>
      </c>
      <c r="I12" s="10">
        <f t="shared" si="1"/>
        <v>1848000</v>
      </c>
      <c r="J12" s="10">
        <f t="shared" si="1"/>
        <v>1940400</v>
      </c>
      <c r="K12" s="13">
        <f>'2021'!K12</f>
        <v>0</v>
      </c>
      <c r="L12" s="13">
        <f t="shared" si="2"/>
        <v>0</v>
      </c>
      <c r="M12" s="13">
        <f t="shared" si="2"/>
        <v>0</v>
      </c>
    </row>
    <row r="13" spans="1:13" x14ac:dyDescent="0.25">
      <c r="A13" s="7" t="s">
        <v>27</v>
      </c>
      <c r="B13" s="15">
        <f t="shared" si="3"/>
        <v>2643400</v>
      </c>
      <c r="C13" s="15">
        <f t="shared" si="4"/>
        <v>2672344</v>
      </c>
      <c r="D13" s="15">
        <f t="shared" si="5"/>
        <v>2701627.64</v>
      </c>
      <c r="E13" s="8">
        <f>'2021'!B13</f>
        <v>2392400</v>
      </c>
      <c r="F13" s="8">
        <f t="shared" si="0"/>
        <v>2416324</v>
      </c>
      <c r="G13" s="8">
        <f t="shared" si="0"/>
        <v>2440487.2400000002</v>
      </c>
      <c r="H13" s="10">
        <f>'2021'!F13</f>
        <v>0</v>
      </c>
      <c r="I13" s="10">
        <f t="shared" si="1"/>
        <v>0</v>
      </c>
      <c r="J13" s="10">
        <f t="shared" si="1"/>
        <v>0</v>
      </c>
      <c r="K13" s="13">
        <f>'2021'!K13</f>
        <v>251000</v>
      </c>
      <c r="L13" s="13">
        <f t="shared" si="2"/>
        <v>256020</v>
      </c>
      <c r="M13" s="13">
        <f t="shared" si="2"/>
        <v>261140.4</v>
      </c>
    </row>
    <row r="14" spans="1:13" x14ac:dyDescent="0.25">
      <c r="A14" s="7" t="s">
        <v>28</v>
      </c>
      <c r="B14" s="15">
        <f t="shared" si="3"/>
        <v>11490000</v>
      </c>
      <c r="C14" s="15">
        <f t="shared" si="4"/>
        <v>11744996</v>
      </c>
      <c r="D14" s="15">
        <f t="shared" si="5"/>
        <v>12009211.960000001</v>
      </c>
      <c r="E14" s="8">
        <f>'2021'!B14</f>
        <v>7150600</v>
      </c>
      <c r="F14" s="8">
        <f t="shared" si="0"/>
        <v>7222106</v>
      </c>
      <c r="G14" s="8">
        <f t="shared" si="0"/>
        <v>7294327.0600000005</v>
      </c>
      <c r="H14" s="10">
        <f>'2021'!F14</f>
        <v>3223400</v>
      </c>
      <c r="I14" s="10">
        <f t="shared" si="1"/>
        <v>3384570</v>
      </c>
      <c r="J14" s="10">
        <f t="shared" si="1"/>
        <v>3553798.5</v>
      </c>
      <c r="K14" s="13">
        <f>'2021'!K14</f>
        <v>1116000</v>
      </c>
      <c r="L14" s="13">
        <f t="shared" si="2"/>
        <v>1138320</v>
      </c>
      <c r="M14" s="13">
        <f t="shared" si="2"/>
        <v>1161086.3999999999</v>
      </c>
    </row>
    <row r="15" spans="1:13" x14ac:dyDescent="0.25">
      <c r="A15" s="7" t="s">
        <v>29</v>
      </c>
      <c r="B15" s="15">
        <f t="shared" si="3"/>
        <v>379300</v>
      </c>
      <c r="C15" s="15">
        <f t="shared" si="4"/>
        <v>383137</v>
      </c>
      <c r="D15" s="15">
        <f t="shared" si="5"/>
        <v>387014.57</v>
      </c>
      <c r="E15" s="8">
        <f>'2021'!B15</f>
        <v>378200</v>
      </c>
      <c r="F15" s="8">
        <f t="shared" si="0"/>
        <v>381982</v>
      </c>
      <c r="G15" s="8">
        <f t="shared" si="0"/>
        <v>385801.82</v>
      </c>
      <c r="H15" s="10">
        <f>'2021'!F15</f>
        <v>1100</v>
      </c>
      <c r="I15" s="10">
        <f t="shared" si="1"/>
        <v>1155</v>
      </c>
      <c r="J15" s="10">
        <f t="shared" si="1"/>
        <v>1212.75</v>
      </c>
      <c r="K15" s="13">
        <f>'2021'!K15</f>
        <v>0</v>
      </c>
      <c r="L15" s="13">
        <f t="shared" si="2"/>
        <v>0</v>
      </c>
      <c r="M15" s="13">
        <f t="shared" si="2"/>
        <v>0</v>
      </c>
    </row>
    <row r="16" spans="1:13" x14ac:dyDescent="0.25">
      <c r="A16" s="7" t="s">
        <v>31</v>
      </c>
      <c r="B16" s="15">
        <f t="shared" si="3"/>
        <v>6643000</v>
      </c>
      <c r="C16" s="15">
        <f t="shared" si="4"/>
        <v>6735150</v>
      </c>
      <c r="D16" s="15">
        <f t="shared" si="5"/>
        <v>6829507.5</v>
      </c>
      <c r="E16" s="8">
        <f>'2021'!B16</f>
        <v>6000000</v>
      </c>
      <c r="F16" s="8">
        <f t="shared" si="0"/>
        <v>6060000</v>
      </c>
      <c r="G16" s="8">
        <f t="shared" si="0"/>
        <v>6120600</v>
      </c>
      <c r="H16" s="10">
        <f>'2021'!F16</f>
        <v>643000</v>
      </c>
      <c r="I16" s="10">
        <f t="shared" si="1"/>
        <v>675150</v>
      </c>
      <c r="J16" s="10">
        <f t="shared" si="1"/>
        <v>708907.5</v>
      </c>
      <c r="K16" s="13">
        <f>'2021'!K16</f>
        <v>0</v>
      </c>
      <c r="L16" s="13">
        <f t="shared" si="2"/>
        <v>0</v>
      </c>
      <c r="M16" s="13">
        <f t="shared" si="2"/>
        <v>0</v>
      </c>
    </row>
    <row r="17" spans="1:13" x14ac:dyDescent="0.25">
      <c r="A17" s="7" t="s">
        <v>32</v>
      </c>
      <c r="B17" s="15">
        <f t="shared" si="3"/>
        <v>1133100</v>
      </c>
      <c r="C17" s="15">
        <f t="shared" si="4"/>
        <v>1157071</v>
      </c>
      <c r="D17" s="15">
        <f t="shared" si="5"/>
        <v>1181913.71</v>
      </c>
      <c r="E17" s="8">
        <f>'2021'!B17</f>
        <v>817100</v>
      </c>
      <c r="F17" s="8">
        <f t="shared" si="0"/>
        <v>825271</v>
      </c>
      <c r="G17" s="8">
        <f t="shared" si="0"/>
        <v>833523.71</v>
      </c>
      <c r="H17" s="10">
        <f>'2021'!F17</f>
        <v>316000</v>
      </c>
      <c r="I17" s="10">
        <f t="shared" si="1"/>
        <v>331800</v>
      </c>
      <c r="J17" s="10">
        <f t="shared" si="1"/>
        <v>348390</v>
      </c>
      <c r="K17" s="13">
        <f>'2021'!K17</f>
        <v>0</v>
      </c>
      <c r="L17" s="13">
        <f t="shared" si="2"/>
        <v>0</v>
      </c>
      <c r="M17" s="13">
        <f t="shared" si="2"/>
        <v>0</v>
      </c>
    </row>
    <row r="18" spans="1:13" x14ac:dyDescent="0.25">
      <c r="A18" s="7" t="s">
        <v>33</v>
      </c>
      <c r="B18" s="15">
        <f t="shared" si="3"/>
        <v>510400</v>
      </c>
      <c r="C18" s="15">
        <f t="shared" si="4"/>
        <v>518076</v>
      </c>
      <c r="D18" s="15">
        <f t="shared" si="5"/>
        <v>525954.6</v>
      </c>
      <c r="E18" s="8">
        <f>'2021'!B18</f>
        <v>439200</v>
      </c>
      <c r="F18" s="8">
        <f t="shared" si="0"/>
        <v>443592</v>
      </c>
      <c r="G18" s="8">
        <f t="shared" si="0"/>
        <v>448027.92</v>
      </c>
      <c r="H18" s="10">
        <f>'2021'!F18</f>
        <v>62000</v>
      </c>
      <c r="I18" s="10">
        <f t="shared" si="1"/>
        <v>65100</v>
      </c>
      <c r="J18" s="10">
        <f t="shared" si="1"/>
        <v>68355</v>
      </c>
      <c r="K18" s="13">
        <f>'2021'!K18</f>
        <v>9200</v>
      </c>
      <c r="L18" s="13">
        <f t="shared" si="2"/>
        <v>9384</v>
      </c>
      <c r="M18" s="13">
        <f t="shared" si="2"/>
        <v>9571.68</v>
      </c>
    </row>
    <row r="19" spans="1:13" x14ac:dyDescent="0.25">
      <c r="A19" s="7" t="s">
        <v>34</v>
      </c>
      <c r="B19" s="15">
        <f t="shared" si="3"/>
        <v>192007400</v>
      </c>
      <c r="C19" s="15">
        <f t="shared" si="4"/>
        <v>196593618.63999999</v>
      </c>
      <c r="D19" s="15">
        <f t="shared" si="5"/>
        <v>201356915.45840001</v>
      </c>
      <c r="E19" s="8">
        <f>'2021'!B19</f>
        <v>120125684</v>
      </c>
      <c r="F19" s="8">
        <f t="shared" si="0"/>
        <v>121326940.84</v>
      </c>
      <c r="G19" s="8">
        <f t="shared" si="0"/>
        <v>122540210.2484</v>
      </c>
      <c r="H19" s="10">
        <f>'2021'!F19</f>
        <v>64910916</v>
      </c>
      <c r="I19" s="10">
        <f t="shared" si="1"/>
        <v>68156461.799999997</v>
      </c>
      <c r="J19" s="10">
        <f t="shared" si="1"/>
        <v>71564284.890000001</v>
      </c>
      <c r="K19" s="13">
        <f>'2021'!K19</f>
        <v>6970800</v>
      </c>
      <c r="L19" s="13">
        <f t="shared" si="2"/>
        <v>7110216</v>
      </c>
      <c r="M19" s="13">
        <f t="shared" si="2"/>
        <v>7252420.3200000003</v>
      </c>
    </row>
    <row r="20" spans="1:13" x14ac:dyDescent="0.25">
      <c r="A20" s="7" t="s">
        <v>35</v>
      </c>
      <c r="B20" s="15">
        <f t="shared" si="3"/>
        <v>1275800</v>
      </c>
      <c r="C20" s="15">
        <f t="shared" si="4"/>
        <v>1293838</v>
      </c>
      <c r="D20" s="15">
        <f t="shared" si="5"/>
        <v>1312320.3800000001</v>
      </c>
      <c r="E20" s="8">
        <f>'2021'!B20</f>
        <v>1143800</v>
      </c>
      <c r="F20" s="8">
        <f t="shared" si="0"/>
        <v>1155238</v>
      </c>
      <c r="G20" s="8">
        <f t="shared" si="0"/>
        <v>1166790.3800000001</v>
      </c>
      <c r="H20" s="10">
        <f>'2021'!F20</f>
        <v>132000</v>
      </c>
      <c r="I20" s="10">
        <f t="shared" si="1"/>
        <v>138600</v>
      </c>
      <c r="J20" s="10">
        <f t="shared" si="1"/>
        <v>145530</v>
      </c>
      <c r="K20" s="13">
        <f>'2021'!K20</f>
        <v>0</v>
      </c>
      <c r="L20" s="13">
        <f t="shared" si="2"/>
        <v>0</v>
      </c>
      <c r="M20" s="13">
        <f t="shared" si="2"/>
        <v>0</v>
      </c>
    </row>
    <row r="21" spans="1:13" x14ac:dyDescent="0.25">
      <c r="A21" s="7" t="s">
        <v>36</v>
      </c>
      <c r="B21" s="15">
        <f t="shared" si="3"/>
        <v>38000</v>
      </c>
      <c r="C21" s="15">
        <f t="shared" si="4"/>
        <v>38380</v>
      </c>
      <c r="D21" s="15">
        <f t="shared" si="5"/>
        <v>38763.800000000003</v>
      </c>
      <c r="E21" s="8">
        <f>'2021'!B21</f>
        <v>38000</v>
      </c>
      <c r="F21" s="8">
        <f t="shared" si="0"/>
        <v>38380</v>
      </c>
      <c r="G21" s="8">
        <f t="shared" si="0"/>
        <v>38763.800000000003</v>
      </c>
      <c r="H21" s="10">
        <f>'2021'!F21</f>
        <v>0</v>
      </c>
      <c r="I21" s="10">
        <f t="shared" si="1"/>
        <v>0</v>
      </c>
      <c r="J21" s="10">
        <f t="shared" si="1"/>
        <v>0</v>
      </c>
      <c r="K21" s="13">
        <f>'2021'!K21</f>
        <v>0</v>
      </c>
      <c r="L21" s="13">
        <f t="shared" si="2"/>
        <v>0</v>
      </c>
      <c r="M21" s="13">
        <f t="shared" si="2"/>
        <v>0</v>
      </c>
    </row>
    <row r="22" spans="1:13" x14ac:dyDescent="0.25">
      <c r="A22" s="7" t="s">
        <v>37</v>
      </c>
      <c r="B22" s="15">
        <f t="shared" si="3"/>
        <v>13251100</v>
      </c>
      <c r="C22" s="15">
        <f t="shared" si="4"/>
        <v>13582577</v>
      </c>
      <c r="D22" s="15">
        <f t="shared" si="5"/>
        <v>13927132.57</v>
      </c>
      <c r="E22" s="8">
        <f>'2021'!B22</f>
        <v>7815700</v>
      </c>
      <c r="F22" s="8">
        <f t="shared" si="0"/>
        <v>7893857</v>
      </c>
      <c r="G22" s="8">
        <f t="shared" si="0"/>
        <v>7972795.5700000003</v>
      </c>
      <c r="H22" s="10">
        <f>'2021'!F22</f>
        <v>4820400</v>
      </c>
      <c r="I22" s="10">
        <f t="shared" si="1"/>
        <v>5061420</v>
      </c>
      <c r="J22" s="10">
        <f t="shared" si="1"/>
        <v>5314491</v>
      </c>
      <c r="K22" s="13">
        <f>'2021'!K22</f>
        <v>615000</v>
      </c>
      <c r="L22" s="13">
        <f t="shared" si="2"/>
        <v>627300</v>
      </c>
      <c r="M22" s="13">
        <f t="shared" si="2"/>
        <v>639846</v>
      </c>
    </row>
    <row r="23" spans="1:13" x14ac:dyDescent="0.25">
      <c r="A23" s="7" t="s">
        <v>38</v>
      </c>
      <c r="B23" s="15">
        <f t="shared" si="3"/>
        <v>186500</v>
      </c>
      <c r="C23" s="15">
        <f t="shared" si="4"/>
        <v>195313</v>
      </c>
      <c r="D23" s="15">
        <f t="shared" si="5"/>
        <v>204561.53</v>
      </c>
      <c r="E23" s="8">
        <f>'2021'!B23</f>
        <v>12800</v>
      </c>
      <c r="F23" s="8">
        <f t="shared" si="0"/>
        <v>12928</v>
      </c>
      <c r="G23" s="8">
        <f t="shared" si="0"/>
        <v>13057.28</v>
      </c>
      <c r="H23" s="10">
        <f>'2021'!F23</f>
        <v>173700</v>
      </c>
      <c r="I23" s="10">
        <f t="shared" si="1"/>
        <v>182385</v>
      </c>
      <c r="J23" s="10">
        <f t="shared" si="1"/>
        <v>191504.25</v>
      </c>
      <c r="K23" s="13">
        <f>'2021'!K23</f>
        <v>0</v>
      </c>
      <c r="L23" s="13">
        <f t="shared" si="2"/>
        <v>0</v>
      </c>
      <c r="M23" s="13">
        <f t="shared" si="2"/>
        <v>0</v>
      </c>
    </row>
    <row r="24" spans="1:13" x14ac:dyDescent="0.25">
      <c r="A24" s="7" t="s">
        <v>39</v>
      </c>
      <c r="B24" s="15">
        <f t="shared" si="3"/>
        <v>732300</v>
      </c>
      <c r="C24" s="15">
        <f t="shared" si="4"/>
        <v>739623</v>
      </c>
      <c r="D24" s="15">
        <f t="shared" si="5"/>
        <v>747019.23</v>
      </c>
      <c r="E24" s="8">
        <f>'2021'!B24</f>
        <v>732300</v>
      </c>
      <c r="F24" s="8">
        <f t="shared" si="0"/>
        <v>739623</v>
      </c>
      <c r="G24" s="8">
        <f t="shared" si="0"/>
        <v>747019.23</v>
      </c>
      <c r="H24" s="10">
        <f>'2021'!F24</f>
        <v>0</v>
      </c>
      <c r="I24" s="10">
        <f t="shared" si="1"/>
        <v>0</v>
      </c>
      <c r="J24" s="10">
        <f t="shared" si="1"/>
        <v>0</v>
      </c>
      <c r="K24" s="13">
        <f>'2021'!K24</f>
        <v>0</v>
      </c>
      <c r="L24" s="13">
        <f t="shared" si="2"/>
        <v>0</v>
      </c>
      <c r="M24" s="13">
        <f t="shared" si="2"/>
        <v>0</v>
      </c>
    </row>
    <row r="25" spans="1:13" x14ac:dyDescent="0.25">
      <c r="A25" s="7" t="s">
        <v>40</v>
      </c>
      <c r="B25" s="15">
        <f t="shared" si="3"/>
        <v>17682000</v>
      </c>
      <c r="C25" s="15">
        <f t="shared" si="4"/>
        <v>18246764</v>
      </c>
      <c r="D25" s="15">
        <f t="shared" si="5"/>
        <v>18836572.84</v>
      </c>
      <c r="E25" s="8">
        <f>'2021'!B25</f>
        <v>7983400</v>
      </c>
      <c r="F25" s="8">
        <f t="shared" si="0"/>
        <v>8063234</v>
      </c>
      <c r="G25" s="8">
        <f t="shared" si="0"/>
        <v>8143866.3399999999</v>
      </c>
      <c r="H25" s="10">
        <f>'2021'!F25</f>
        <v>9698600</v>
      </c>
      <c r="I25" s="10">
        <f t="shared" si="1"/>
        <v>10183530</v>
      </c>
      <c r="J25" s="10">
        <f t="shared" si="1"/>
        <v>10692706.5</v>
      </c>
      <c r="K25" s="13">
        <f>'2021'!K25</f>
        <v>0</v>
      </c>
      <c r="L25" s="13">
        <f t="shared" si="2"/>
        <v>0</v>
      </c>
      <c r="M25" s="13">
        <f t="shared" si="2"/>
        <v>0</v>
      </c>
    </row>
    <row r="26" spans="1:13" x14ac:dyDescent="0.25">
      <c r="A26" s="7" t="s">
        <v>41</v>
      </c>
      <c r="B26" s="15">
        <f t="shared" si="3"/>
        <v>18000000</v>
      </c>
      <c r="C26" s="15">
        <f t="shared" si="4"/>
        <v>18580000</v>
      </c>
      <c r="D26" s="15">
        <f t="shared" si="5"/>
        <v>19185800</v>
      </c>
      <c r="E26" s="8">
        <f>'2021'!B26</f>
        <v>8000000</v>
      </c>
      <c r="F26" s="8">
        <f t="shared" si="0"/>
        <v>8080000</v>
      </c>
      <c r="G26" s="8">
        <f t="shared" si="0"/>
        <v>8160800</v>
      </c>
      <c r="H26" s="10">
        <f>'2021'!F26</f>
        <v>10000000</v>
      </c>
      <c r="I26" s="10">
        <f t="shared" si="1"/>
        <v>10500000</v>
      </c>
      <c r="J26" s="10">
        <f t="shared" si="1"/>
        <v>11025000</v>
      </c>
      <c r="K26" s="13">
        <f>'2021'!K26</f>
        <v>0</v>
      </c>
      <c r="L26" s="13">
        <f t="shared" si="2"/>
        <v>0</v>
      </c>
      <c r="M26" s="13">
        <f t="shared" si="2"/>
        <v>0</v>
      </c>
    </row>
    <row r="27" spans="1:13" x14ac:dyDescent="0.25">
      <c r="A27" s="7" t="s">
        <v>42</v>
      </c>
      <c r="B27" s="15">
        <f t="shared" si="3"/>
        <v>275000</v>
      </c>
      <c r="C27" s="15">
        <f t="shared" si="4"/>
        <v>277750</v>
      </c>
      <c r="D27" s="15">
        <f t="shared" si="5"/>
        <v>280527.5</v>
      </c>
      <c r="E27" s="8">
        <f>'2021'!B27</f>
        <v>275000</v>
      </c>
      <c r="F27" s="8">
        <f t="shared" si="0"/>
        <v>277750</v>
      </c>
      <c r="G27" s="8">
        <f t="shared" si="0"/>
        <v>280527.5</v>
      </c>
      <c r="H27" s="10">
        <f>'2021'!F27</f>
        <v>0</v>
      </c>
      <c r="I27" s="10">
        <f t="shared" si="1"/>
        <v>0</v>
      </c>
      <c r="J27" s="10">
        <f t="shared" si="1"/>
        <v>0</v>
      </c>
      <c r="K27" s="13">
        <f>'2021'!K27</f>
        <v>0</v>
      </c>
      <c r="L27" s="13">
        <f t="shared" si="2"/>
        <v>0</v>
      </c>
      <c r="M27" s="13">
        <f t="shared" si="2"/>
        <v>0</v>
      </c>
    </row>
    <row r="28" spans="1:13" x14ac:dyDescent="0.25">
      <c r="A28" s="7" t="s">
        <v>43</v>
      </c>
      <c r="B28" s="15">
        <f t="shared" si="3"/>
        <v>290986100</v>
      </c>
      <c r="C28" s="15">
        <f t="shared" si="4"/>
        <v>298127985.63999999</v>
      </c>
      <c r="D28" s="15">
        <f t="shared" si="5"/>
        <v>305549753.36839998</v>
      </c>
      <c r="E28" s="8">
        <f>'2021'!B28</f>
        <v>177340484</v>
      </c>
      <c r="F28" s="8">
        <f t="shared" si="0"/>
        <v>179113888.84</v>
      </c>
      <c r="G28" s="8">
        <f t="shared" si="0"/>
        <v>180905027.72839999</v>
      </c>
      <c r="H28" s="10">
        <f>'2021'!F28</f>
        <v>103185616</v>
      </c>
      <c r="I28" s="10">
        <f t="shared" si="1"/>
        <v>108344896.80000001</v>
      </c>
      <c r="J28" s="10">
        <f t="shared" si="1"/>
        <v>113762141.64000002</v>
      </c>
      <c r="K28" s="13">
        <f>'2021'!K28</f>
        <v>10460000</v>
      </c>
      <c r="L28" s="13">
        <f t="shared" si="2"/>
        <v>10669200</v>
      </c>
      <c r="M28" s="13">
        <f t="shared" si="2"/>
        <v>10882584</v>
      </c>
    </row>
    <row r="29" spans="1:13" x14ac:dyDescent="0.25">
      <c r="A29" s="7" t="s">
        <v>44</v>
      </c>
      <c r="B29" s="15">
        <f t="shared" si="3"/>
        <v>500000</v>
      </c>
      <c r="C29" s="15">
        <f t="shared" si="4"/>
        <v>510000</v>
      </c>
      <c r="D29" s="15">
        <f t="shared" si="5"/>
        <v>520200</v>
      </c>
      <c r="E29" s="8">
        <f>'2021'!B29</f>
        <v>0</v>
      </c>
      <c r="F29" s="8">
        <f t="shared" si="0"/>
        <v>0</v>
      </c>
      <c r="G29" s="8">
        <f t="shared" si="0"/>
        <v>0</v>
      </c>
      <c r="H29" s="10">
        <f>'2021'!F29</f>
        <v>0</v>
      </c>
      <c r="I29" s="10">
        <f t="shared" si="1"/>
        <v>0</v>
      </c>
      <c r="J29" s="10">
        <f t="shared" si="1"/>
        <v>0</v>
      </c>
      <c r="K29" s="13">
        <f>'2021'!K29</f>
        <v>500000</v>
      </c>
      <c r="L29" s="13">
        <f t="shared" si="2"/>
        <v>510000</v>
      </c>
      <c r="M29" s="13">
        <f t="shared" si="2"/>
        <v>520200</v>
      </c>
    </row>
    <row r="30" spans="1:13" x14ac:dyDescent="0.25">
      <c r="A30" s="7" t="s">
        <v>45</v>
      </c>
      <c r="B30" s="15">
        <f t="shared" si="3"/>
        <v>29927147</v>
      </c>
      <c r="C30" s="15">
        <f t="shared" si="4"/>
        <v>31142704.350000001</v>
      </c>
      <c r="D30" s="15">
        <f t="shared" si="5"/>
        <v>32413423.567500003</v>
      </c>
      <c r="E30" s="8">
        <f>'2021'!B30</f>
        <v>0</v>
      </c>
      <c r="F30" s="8">
        <f t="shared" si="0"/>
        <v>0</v>
      </c>
      <c r="G30" s="8">
        <f t="shared" si="0"/>
        <v>0</v>
      </c>
      <c r="H30" s="10">
        <f>'2021'!F30</f>
        <v>20567147</v>
      </c>
      <c r="I30" s="10">
        <f t="shared" si="1"/>
        <v>21595504.350000001</v>
      </c>
      <c r="J30" s="10">
        <f t="shared" si="1"/>
        <v>22675279.567500003</v>
      </c>
      <c r="K30" s="13">
        <f>'2021'!K30</f>
        <v>9360000</v>
      </c>
      <c r="L30" s="13">
        <f t="shared" si="2"/>
        <v>9547200</v>
      </c>
      <c r="M30" s="13">
        <f t="shared" si="2"/>
        <v>9738144</v>
      </c>
    </row>
    <row r="31" spans="1:13" x14ac:dyDescent="0.25">
      <c r="A31" s="7" t="s">
        <v>46</v>
      </c>
      <c r="B31" s="15">
        <f t="shared" si="3"/>
        <v>600000</v>
      </c>
      <c r="C31" s="15">
        <f t="shared" si="4"/>
        <v>612000</v>
      </c>
      <c r="D31" s="15">
        <f t="shared" si="5"/>
        <v>624240</v>
      </c>
      <c r="E31" s="8">
        <f>'2021'!B31</f>
        <v>0</v>
      </c>
      <c r="F31" s="8">
        <f t="shared" si="0"/>
        <v>0</v>
      </c>
      <c r="G31" s="8">
        <f t="shared" si="0"/>
        <v>0</v>
      </c>
      <c r="H31" s="10">
        <f>'2021'!F31</f>
        <v>0</v>
      </c>
      <c r="I31" s="10">
        <f t="shared" si="1"/>
        <v>0</v>
      </c>
      <c r="J31" s="10">
        <f t="shared" si="1"/>
        <v>0</v>
      </c>
      <c r="K31" s="13">
        <f>'2021'!K31</f>
        <v>600000</v>
      </c>
      <c r="L31" s="13">
        <f t="shared" si="2"/>
        <v>612000</v>
      </c>
      <c r="M31" s="13">
        <f t="shared" si="2"/>
        <v>624240</v>
      </c>
    </row>
    <row r="32" spans="1:13" x14ac:dyDescent="0.25">
      <c r="A32" s="7" t="s">
        <v>47</v>
      </c>
      <c r="B32" s="15">
        <f t="shared" si="3"/>
        <v>12000000</v>
      </c>
      <c r="C32" s="15">
        <f t="shared" si="4"/>
        <v>12600000</v>
      </c>
      <c r="D32" s="15">
        <f t="shared" si="5"/>
        <v>13230000</v>
      </c>
      <c r="E32" s="8">
        <f>'2021'!B32</f>
        <v>0</v>
      </c>
      <c r="F32" s="8">
        <f t="shared" si="0"/>
        <v>0</v>
      </c>
      <c r="G32" s="8">
        <f t="shared" si="0"/>
        <v>0</v>
      </c>
      <c r="H32" s="10">
        <f>'2021'!F32</f>
        <v>12000000</v>
      </c>
      <c r="I32" s="10">
        <f t="shared" si="1"/>
        <v>12600000</v>
      </c>
      <c r="J32" s="10">
        <f t="shared" si="1"/>
        <v>13230000</v>
      </c>
      <c r="K32" s="13">
        <f>'2021'!K32</f>
        <v>0</v>
      </c>
      <c r="L32" s="13">
        <f t="shared" si="2"/>
        <v>0</v>
      </c>
      <c r="M32" s="13">
        <f t="shared" si="2"/>
        <v>0</v>
      </c>
    </row>
    <row r="33" spans="1:13" x14ac:dyDescent="0.25">
      <c r="A33" s="7" t="s">
        <v>48</v>
      </c>
      <c r="B33" s="15">
        <f t="shared" si="3"/>
        <v>247958953</v>
      </c>
      <c r="C33" s="15">
        <f t="shared" si="4"/>
        <v>253263281.29000002</v>
      </c>
      <c r="D33" s="15">
        <f t="shared" si="5"/>
        <v>258761889.80089998</v>
      </c>
      <c r="E33" s="8">
        <f>'2021'!B33</f>
        <v>177340484</v>
      </c>
      <c r="F33" s="8">
        <f>E33*1.01</f>
        <v>179113888.84</v>
      </c>
      <c r="G33" s="8">
        <f>F33*1.01</f>
        <v>180905027.72839999</v>
      </c>
      <c r="H33" s="10">
        <f>'2021'!F33</f>
        <v>70618469</v>
      </c>
      <c r="I33" s="10">
        <f>H33*1.05</f>
        <v>74149392.450000003</v>
      </c>
      <c r="J33" s="10">
        <f>I33*1.05</f>
        <v>77856862.072500005</v>
      </c>
      <c r="K33" s="13">
        <f>'2021'!K33</f>
        <v>0</v>
      </c>
      <c r="L33" s="13">
        <f>K33*1.02</f>
        <v>0</v>
      </c>
      <c r="M33" s="13">
        <f>L33*1.02</f>
        <v>0</v>
      </c>
    </row>
  </sheetData>
  <mergeCells count="5">
    <mergeCell ref="B1:D1"/>
    <mergeCell ref="E1:G1"/>
    <mergeCell ref="K1:M1"/>
    <mergeCell ref="A1:A2"/>
    <mergeCell ref="H1:J1"/>
  </mergeCells>
  <pageMargins left="0.70866141732283472" right="0.70866141732283472" top="0.78740157480314965" bottom="0.78740157480314965" header="0.31496062992125984" footer="0.31496062992125984"/>
  <pageSetup paperSize="9" orientation="landscape" r:id="rId1"/>
  <headerFooter>
    <oddHeader>&amp;C&amp;"-,Tučné"&amp;14Střednědobý výhled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112"/>
  <sheetViews>
    <sheetView workbookViewId="0">
      <selection activeCell="O29" sqref="O29"/>
    </sheetView>
  </sheetViews>
  <sheetFormatPr defaultRowHeight="15" x14ac:dyDescent="0.25"/>
  <cols>
    <col min="1" max="1" width="38" bestFit="1" customWidth="1"/>
    <col min="2" max="4" width="12.85546875" customWidth="1"/>
    <col min="5" max="6" width="11.140625" bestFit="1" customWidth="1"/>
    <col min="7" max="7" width="12.28515625" customWidth="1"/>
    <col min="8" max="9" width="10.140625" bestFit="1" customWidth="1"/>
    <col min="10" max="10" width="15.28515625" bestFit="1" customWidth="1"/>
    <col min="11" max="11" width="11" bestFit="1" customWidth="1"/>
    <col min="12" max="14" width="9.7109375" bestFit="1" customWidth="1"/>
    <col min="15" max="15" width="14.140625" bestFit="1" customWidth="1"/>
  </cols>
  <sheetData>
    <row r="1" spans="1:15" ht="15" customHeight="1" x14ac:dyDescent="0.25">
      <c r="A1" s="45" t="s">
        <v>0</v>
      </c>
      <c r="B1" s="39" t="s">
        <v>1</v>
      </c>
      <c r="C1" s="39"/>
      <c r="D1" s="39"/>
      <c r="E1" s="39"/>
      <c r="F1" s="40" t="s">
        <v>2</v>
      </c>
      <c r="G1" s="40"/>
      <c r="H1" s="40"/>
      <c r="I1" s="40"/>
      <c r="J1" s="47" t="s">
        <v>3</v>
      </c>
      <c r="K1" s="42" t="s">
        <v>4</v>
      </c>
      <c r="L1" s="42"/>
      <c r="M1" s="42"/>
      <c r="N1" s="42"/>
      <c r="O1" s="43" t="s">
        <v>50</v>
      </c>
    </row>
    <row r="2" spans="1:15" x14ac:dyDescent="0.25">
      <c r="A2" s="46"/>
      <c r="B2" s="1" t="s">
        <v>6</v>
      </c>
      <c r="C2" s="2" t="s">
        <v>7</v>
      </c>
      <c r="D2" s="2" t="s">
        <v>8</v>
      </c>
      <c r="E2" s="2" t="s">
        <v>9</v>
      </c>
      <c r="F2" s="3" t="s">
        <v>6</v>
      </c>
      <c r="G2" s="4" t="s">
        <v>10</v>
      </c>
      <c r="H2" s="4" t="s">
        <v>11</v>
      </c>
      <c r="I2" s="4" t="s">
        <v>12</v>
      </c>
      <c r="J2" s="48"/>
      <c r="K2" s="5" t="s">
        <v>13</v>
      </c>
      <c r="L2" s="6" t="s">
        <v>14</v>
      </c>
      <c r="M2" s="6" t="s">
        <v>15</v>
      </c>
      <c r="N2" s="6" t="s">
        <v>16</v>
      </c>
      <c r="O2" s="44"/>
    </row>
    <row r="3" spans="1:15" x14ac:dyDescent="0.25">
      <c r="A3" s="7" t="s">
        <v>17</v>
      </c>
      <c r="B3" s="8">
        <f>SUM(C3:E3)</f>
        <v>113522500</v>
      </c>
      <c r="C3" s="9">
        <f t="shared" ref="C3:I3" si="0">SUM(C4:C28)</f>
        <v>104571500</v>
      </c>
      <c r="D3" s="16">
        <f t="shared" si="0"/>
        <v>7301000</v>
      </c>
      <c r="E3" s="16">
        <f t="shared" si="0"/>
        <v>1650000</v>
      </c>
      <c r="F3" s="10">
        <f t="shared" si="0"/>
        <v>27638231</v>
      </c>
      <c r="G3" s="17">
        <f t="shared" si="0"/>
        <v>12640000</v>
      </c>
      <c r="H3" s="17">
        <f t="shared" si="0"/>
        <v>5000000</v>
      </c>
      <c r="I3" s="17">
        <f t="shared" si="0"/>
        <v>9998231</v>
      </c>
      <c r="J3" s="12">
        <f>B3+F3</f>
        <v>141160731</v>
      </c>
      <c r="K3" s="13">
        <f>SUM(K4:K28)</f>
        <v>6230000</v>
      </c>
      <c r="L3" s="18">
        <f>SUM(L4:L28)</f>
        <v>2030000</v>
      </c>
      <c r="M3" s="18">
        <f>SUM(M4:M28)</f>
        <v>1500000</v>
      </c>
      <c r="N3" s="18">
        <f>SUM(N4:N28)</f>
        <v>2700000</v>
      </c>
      <c r="O3" s="15">
        <f>J3+K3</f>
        <v>147390731</v>
      </c>
    </row>
    <row r="4" spans="1:15" x14ac:dyDescent="0.25">
      <c r="A4" s="7" t="s">
        <v>18</v>
      </c>
      <c r="B4" s="8">
        <f t="shared" ref="B4:B34" si="1">SUM(C4:E4)</f>
        <v>2361744</v>
      </c>
      <c r="C4" s="16">
        <v>2361744</v>
      </c>
      <c r="D4" s="16">
        <v>0</v>
      </c>
      <c r="E4" s="16">
        <v>0</v>
      </c>
      <c r="F4" s="10">
        <f>SUM(G4:I4)</f>
        <v>1850000</v>
      </c>
      <c r="G4" s="17">
        <v>1850000</v>
      </c>
      <c r="H4" s="17">
        <v>0</v>
      </c>
      <c r="I4" s="17">
        <v>0</v>
      </c>
      <c r="J4" s="12">
        <f t="shared" ref="J4:J34" si="2">B4+F4</f>
        <v>4211744</v>
      </c>
      <c r="K4" s="13">
        <f>SUM(L4:N4)</f>
        <v>0</v>
      </c>
      <c r="L4" s="18">
        <v>0</v>
      </c>
      <c r="M4" s="18">
        <v>0</v>
      </c>
      <c r="N4" s="18">
        <v>0</v>
      </c>
      <c r="O4" s="15">
        <f t="shared" ref="O4:O34" si="3">J4+K4</f>
        <v>4211744</v>
      </c>
    </row>
    <row r="5" spans="1:15" x14ac:dyDescent="0.25">
      <c r="A5" s="7" t="s">
        <v>19</v>
      </c>
      <c r="B5" s="8">
        <f t="shared" si="1"/>
        <v>864000</v>
      </c>
      <c r="C5" s="16">
        <v>864000</v>
      </c>
      <c r="D5" s="16">
        <v>0</v>
      </c>
      <c r="E5" s="16">
        <v>0</v>
      </c>
      <c r="F5" s="10">
        <f t="shared" ref="F5:F32" si="4">SUM(G5:I5)</f>
        <v>0</v>
      </c>
      <c r="G5" s="17"/>
      <c r="H5" s="17">
        <v>0</v>
      </c>
      <c r="I5" s="17">
        <v>0</v>
      </c>
      <c r="J5" s="12">
        <f t="shared" si="2"/>
        <v>864000</v>
      </c>
      <c r="K5" s="13">
        <f t="shared" ref="K5:K28" si="5">SUM(L5:N5)</f>
        <v>0</v>
      </c>
      <c r="L5" s="18">
        <v>0</v>
      </c>
      <c r="M5" s="18">
        <v>0</v>
      </c>
      <c r="N5" s="18">
        <v>0</v>
      </c>
      <c r="O5" s="15">
        <f t="shared" si="3"/>
        <v>864000</v>
      </c>
    </row>
    <row r="6" spans="1:15" x14ac:dyDescent="0.25">
      <c r="A6" s="7" t="s">
        <v>20</v>
      </c>
      <c r="B6" s="8">
        <f t="shared" si="1"/>
        <v>1312680</v>
      </c>
      <c r="C6" s="16">
        <v>1200000</v>
      </c>
      <c r="D6" s="16">
        <v>0</v>
      </c>
      <c r="E6" s="16">
        <v>112680</v>
      </c>
      <c r="F6" s="10">
        <f t="shared" si="4"/>
        <v>1131649</v>
      </c>
      <c r="G6" s="17">
        <v>177338</v>
      </c>
      <c r="H6" s="17">
        <v>60000</v>
      </c>
      <c r="I6" s="17">
        <v>894311</v>
      </c>
      <c r="J6" s="12">
        <f t="shared" si="2"/>
        <v>2444329</v>
      </c>
      <c r="K6" s="13">
        <f t="shared" si="5"/>
        <v>2566000</v>
      </c>
      <c r="L6" s="18">
        <v>18000</v>
      </c>
      <c r="M6" s="18">
        <v>748000</v>
      </c>
      <c r="N6" s="18">
        <v>1800000</v>
      </c>
      <c r="O6" s="15">
        <f t="shared" si="3"/>
        <v>5010329</v>
      </c>
    </row>
    <row r="7" spans="1:15" x14ac:dyDescent="0.25">
      <c r="A7" s="7" t="s">
        <v>21</v>
      </c>
      <c r="B7" s="8">
        <f t="shared" si="1"/>
        <v>500000</v>
      </c>
      <c r="C7" s="16">
        <v>500000</v>
      </c>
      <c r="D7" s="16">
        <v>0</v>
      </c>
      <c r="E7" s="16">
        <v>0</v>
      </c>
      <c r="F7" s="10">
        <f t="shared" si="4"/>
        <v>0</v>
      </c>
      <c r="G7" s="17">
        <v>0</v>
      </c>
      <c r="H7" s="17">
        <v>0</v>
      </c>
      <c r="I7" s="17">
        <v>0</v>
      </c>
      <c r="J7" s="12">
        <f t="shared" si="2"/>
        <v>500000</v>
      </c>
      <c r="K7" s="13">
        <f t="shared" si="5"/>
        <v>0</v>
      </c>
      <c r="L7" s="18">
        <v>0</v>
      </c>
      <c r="M7" s="18">
        <v>0</v>
      </c>
      <c r="N7" s="18">
        <v>0</v>
      </c>
      <c r="O7" s="15">
        <f t="shared" si="3"/>
        <v>500000</v>
      </c>
    </row>
    <row r="8" spans="1:15" x14ac:dyDescent="0.25">
      <c r="A8" s="7" t="s">
        <v>22</v>
      </c>
      <c r="B8" s="8">
        <f t="shared" si="1"/>
        <v>2031910</v>
      </c>
      <c r="C8" s="16">
        <v>2000000</v>
      </c>
      <c r="D8" s="16">
        <v>0</v>
      </c>
      <c r="E8" s="16">
        <v>31910</v>
      </c>
      <c r="F8" s="10">
        <f t="shared" si="4"/>
        <v>340000</v>
      </c>
      <c r="G8" s="17">
        <v>0</v>
      </c>
      <c r="H8" s="17">
        <v>0</v>
      </c>
      <c r="I8" s="17">
        <v>340000</v>
      </c>
      <c r="J8" s="12">
        <f t="shared" si="2"/>
        <v>2371910</v>
      </c>
      <c r="K8" s="13">
        <f t="shared" si="5"/>
        <v>420000</v>
      </c>
      <c r="L8" s="18">
        <v>200000</v>
      </c>
      <c r="M8" s="18">
        <v>200000</v>
      </c>
      <c r="N8" s="18">
        <v>20000</v>
      </c>
      <c r="O8" s="15">
        <f t="shared" si="3"/>
        <v>2791910</v>
      </c>
    </row>
    <row r="9" spans="1:15" x14ac:dyDescent="0.25">
      <c r="A9" s="7" t="s">
        <v>23</v>
      </c>
      <c r="B9" s="8">
        <f t="shared" si="1"/>
        <v>2500000</v>
      </c>
      <c r="C9" s="16">
        <v>2500000</v>
      </c>
      <c r="D9" s="16">
        <v>0</v>
      </c>
      <c r="E9" s="16">
        <v>0</v>
      </c>
      <c r="F9" s="10">
        <f t="shared" si="4"/>
        <v>405000</v>
      </c>
      <c r="G9" s="17">
        <v>0</v>
      </c>
      <c r="H9" s="17">
        <v>0</v>
      </c>
      <c r="I9" s="17">
        <v>405000</v>
      </c>
      <c r="J9" s="12">
        <f t="shared" si="2"/>
        <v>2905000</v>
      </c>
      <c r="K9" s="13">
        <f t="shared" si="5"/>
        <v>230000</v>
      </c>
      <c r="L9" s="18">
        <v>225000</v>
      </c>
      <c r="M9" s="18">
        <v>5000</v>
      </c>
      <c r="N9" s="18">
        <v>0</v>
      </c>
      <c r="O9" s="15">
        <f t="shared" si="3"/>
        <v>3135000</v>
      </c>
    </row>
    <row r="10" spans="1:15" x14ac:dyDescent="0.25">
      <c r="A10" s="7" t="s">
        <v>24</v>
      </c>
      <c r="B10" s="8">
        <f t="shared" si="1"/>
        <v>1590729</v>
      </c>
      <c r="C10" s="16">
        <v>1100729</v>
      </c>
      <c r="D10" s="16">
        <v>0</v>
      </c>
      <c r="E10" s="16">
        <v>490000</v>
      </c>
      <c r="F10" s="10">
        <f t="shared" si="4"/>
        <v>765000</v>
      </c>
      <c r="G10" s="17">
        <v>604000</v>
      </c>
      <c r="H10" s="17">
        <v>160000</v>
      </c>
      <c r="I10" s="17">
        <v>1000</v>
      </c>
      <c r="J10" s="12">
        <f t="shared" si="2"/>
        <v>2355729</v>
      </c>
      <c r="K10" s="13">
        <f t="shared" si="5"/>
        <v>11000</v>
      </c>
      <c r="L10" s="18">
        <v>0</v>
      </c>
      <c r="M10" s="18">
        <v>1000</v>
      </c>
      <c r="N10" s="18">
        <v>10000</v>
      </c>
      <c r="O10" s="15">
        <f t="shared" si="3"/>
        <v>2366729</v>
      </c>
    </row>
    <row r="11" spans="1:15" x14ac:dyDescent="0.25">
      <c r="A11" s="7" t="s">
        <v>25</v>
      </c>
      <c r="B11" s="8">
        <f t="shared" si="1"/>
        <v>400000</v>
      </c>
      <c r="C11" s="16">
        <v>400000</v>
      </c>
      <c r="D11" s="16">
        <v>0</v>
      </c>
      <c r="E11" s="16">
        <v>0</v>
      </c>
      <c r="F11" s="10">
        <f t="shared" si="4"/>
        <v>12000</v>
      </c>
      <c r="G11" s="17">
        <v>0</v>
      </c>
      <c r="H11" s="17">
        <v>12000</v>
      </c>
      <c r="I11" s="17">
        <v>0</v>
      </c>
      <c r="J11" s="12">
        <f t="shared" si="2"/>
        <v>412000</v>
      </c>
      <c r="K11" s="13">
        <f t="shared" si="5"/>
        <v>30000</v>
      </c>
      <c r="L11" s="18">
        <v>0</v>
      </c>
      <c r="M11" s="18">
        <v>0</v>
      </c>
      <c r="N11" s="18">
        <v>30000</v>
      </c>
      <c r="O11" s="15">
        <f t="shared" si="3"/>
        <v>442000</v>
      </c>
    </row>
    <row r="12" spans="1:15" x14ac:dyDescent="0.25">
      <c r="A12" s="7" t="s">
        <v>26</v>
      </c>
      <c r="B12" s="8">
        <f t="shared" si="1"/>
        <v>4500000</v>
      </c>
      <c r="C12" s="16">
        <v>4500000</v>
      </c>
      <c r="D12" s="16">
        <v>0</v>
      </c>
      <c r="E12" s="16">
        <v>0</v>
      </c>
      <c r="F12" s="10">
        <f t="shared" si="4"/>
        <v>369450</v>
      </c>
      <c r="G12" s="17">
        <v>0</v>
      </c>
      <c r="H12" s="17">
        <v>315000</v>
      </c>
      <c r="I12" s="17">
        <v>54450</v>
      </c>
      <c r="J12" s="12">
        <f t="shared" si="2"/>
        <v>4869450</v>
      </c>
      <c r="K12" s="13">
        <f t="shared" si="5"/>
        <v>0</v>
      </c>
      <c r="L12" s="18">
        <v>0</v>
      </c>
      <c r="M12" s="18">
        <v>0</v>
      </c>
      <c r="N12" s="18">
        <v>0</v>
      </c>
      <c r="O12" s="15">
        <f t="shared" si="3"/>
        <v>4869450</v>
      </c>
    </row>
    <row r="13" spans="1:15" x14ac:dyDescent="0.25">
      <c r="A13" s="7" t="s">
        <v>27</v>
      </c>
      <c r="B13" s="8">
        <f t="shared" si="1"/>
        <v>778000</v>
      </c>
      <c r="C13" s="16">
        <v>778000</v>
      </c>
      <c r="D13" s="16">
        <v>0</v>
      </c>
      <c r="E13" s="16">
        <v>0</v>
      </c>
      <c r="F13" s="10">
        <f t="shared" si="4"/>
        <v>0</v>
      </c>
      <c r="G13" s="17">
        <v>0</v>
      </c>
      <c r="H13" s="17">
        <v>0</v>
      </c>
      <c r="I13" s="17">
        <v>0</v>
      </c>
      <c r="J13" s="12">
        <f t="shared" si="2"/>
        <v>778000</v>
      </c>
      <c r="K13" s="13">
        <f t="shared" si="5"/>
        <v>0</v>
      </c>
      <c r="L13" s="18">
        <v>0</v>
      </c>
      <c r="M13" s="18">
        <v>0</v>
      </c>
      <c r="N13" s="18">
        <v>0</v>
      </c>
      <c r="O13" s="15">
        <f t="shared" si="3"/>
        <v>778000</v>
      </c>
    </row>
    <row r="14" spans="1:15" x14ac:dyDescent="0.25">
      <c r="A14" s="7" t="s">
        <v>28</v>
      </c>
      <c r="B14" s="8">
        <f t="shared" si="1"/>
        <v>5520656</v>
      </c>
      <c r="C14" s="16">
        <v>5520656</v>
      </c>
      <c r="D14" s="16">
        <v>0</v>
      </c>
      <c r="E14" s="16">
        <v>0</v>
      </c>
      <c r="F14" s="10">
        <f t="shared" si="4"/>
        <v>1577647</v>
      </c>
      <c r="G14" s="17">
        <v>900137</v>
      </c>
      <c r="H14" s="17">
        <v>35000</v>
      </c>
      <c r="I14" s="17">
        <v>642510</v>
      </c>
      <c r="J14" s="12">
        <f t="shared" si="2"/>
        <v>7098303</v>
      </c>
      <c r="K14" s="13">
        <f t="shared" si="5"/>
        <v>1387000</v>
      </c>
      <c r="L14" s="18">
        <v>1337000</v>
      </c>
      <c r="M14" s="18">
        <v>40000</v>
      </c>
      <c r="N14" s="18">
        <v>10000</v>
      </c>
      <c r="O14" s="15">
        <f t="shared" si="3"/>
        <v>8485303</v>
      </c>
    </row>
    <row r="15" spans="1:15" x14ac:dyDescent="0.25">
      <c r="A15" s="7" t="s">
        <v>29</v>
      </c>
      <c r="B15" s="8">
        <f t="shared" si="1"/>
        <v>400000</v>
      </c>
      <c r="C15" s="16">
        <v>400000</v>
      </c>
      <c r="D15" s="16">
        <v>0</v>
      </c>
      <c r="E15" s="16">
        <v>0</v>
      </c>
      <c r="F15" s="10">
        <f t="shared" si="4"/>
        <v>0</v>
      </c>
      <c r="G15" s="17">
        <v>0</v>
      </c>
      <c r="H15" s="17">
        <v>0</v>
      </c>
      <c r="I15" s="17">
        <v>0</v>
      </c>
      <c r="J15" s="12">
        <f t="shared" si="2"/>
        <v>400000</v>
      </c>
      <c r="K15" s="13">
        <f t="shared" si="5"/>
        <v>0</v>
      </c>
      <c r="L15" s="18">
        <v>0</v>
      </c>
      <c r="M15" s="18">
        <v>0</v>
      </c>
      <c r="N15" s="18">
        <v>0</v>
      </c>
      <c r="O15" s="15">
        <f t="shared" si="3"/>
        <v>400000</v>
      </c>
    </row>
    <row r="16" spans="1:15" x14ac:dyDescent="0.25">
      <c r="A16" s="7" t="s">
        <v>30</v>
      </c>
      <c r="B16" s="8">
        <f t="shared" si="1"/>
        <v>500000</v>
      </c>
      <c r="C16" s="16">
        <v>500000</v>
      </c>
      <c r="D16" s="16">
        <v>0</v>
      </c>
      <c r="E16" s="16">
        <v>0</v>
      </c>
      <c r="F16" s="10">
        <f t="shared" si="4"/>
        <v>0</v>
      </c>
      <c r="G16" s="17">
        <v>0</v>
      </c>
      <c r="H16" s="17">
        <v>0</v>
      </c>
      <c r="I16" s="17">
        <v>0</v>
      </c>
      <c r="J16" s="12">
        <f t="shared" si="2"/>
        <v>500000</v>
      </c>
      <c r="K16" s="13">
        <f t="shared" si="5"/>
        <v>0</v>
      </c>
      <c r="L16" s="18">
        <v>0</v>
      </c>
      <c r="M16" s="18">
        <v>0</v>
      </c>
      <c r="N16" s="18">
        <v>0</v>
      </c>
      <c r="O16" s="15">
        <f t="shared" si="3"/>
        <v>500000</v>
      </c>
    </row>
    <row r="17" spans="1:15" x14ac:dyDescent="0.25">
      <c r="A17" s="7" t="s">
        <v>31</v>
      </c>
      <c r="B17" s="8">
        <f t="shared" si="1"/>
        <v>3500000</v>
      </c>
      <c r="C17" s="16">
        <v>3500000</v>
      </c>
      <c r="D17" s="16">
        <v>0</v>
      </c>
      <c r="E17" s="16">
        <v>0</v>
      </c>
      <c r="F17" s="10">
        <f t="shared" si="4"/>
        <v>374160</v>
      </c>
      <c r="G17" s="17">
        <v>0</v>
      </c>
      <c r="H17" s="17">
        <v>300000</v>
      </c>
      <c r="I17" s="17">
        <v>74160</v>
      </c>
      <c r="J17" s="12">
        <f t="shared" si="2"/>
        <v>3874160</v>
      </c>
      <c r="K17" s="13">
        <f t="shared" si="5"/>
        <v>0</v>
      </c>
      <c r="L17" s="18">
        <v>0</v>
      </c>
      <c r="M17" s="18">
        <v>0</v>
      </c>
      <c r="N17" s="18">
        <v>0</v>
      </c>
      <c r="O17" s="15">
        <f t="shared" si="3"/>
        <v>3874160</v>
      </c>
    </row>
    <row r="18" spans="1:15" x14ac:dyDescent="0.25">
      <c r="A18" s="7" t="s">
        <v>32</v>
      </c>
      <c r="B18" s="8">
        <f t="shared" si="1"/>
        <v>496414</v>
      </c>
      <c r="C18" s="16">
        <v>496414</v>
      </c>
      <c r="D18" s="16">
        <v>0</v>
      </c>
      <c r="E18" s="16">
        <v>0</v>
      </c>
      <c r="F18" s="10">
        <f t="shared" si="4"/>
        <v>50000</v>
      </c>
      <c r="G18" s="17">
        <v>0</v>
      </c>
      <c r="H18" s="17">
        <v>50000</v>
      </c>
      <c r="I18" s="17">
        <v>0</v>
      </c>
      <c r="J18" s="12">
        <f t="shared" si="2"/>
        <v>546414</v>
      </c>
      <c r="K18" s="13">
        <f t="shared" si="5"/>
        <v>0</v>
      </c>
      <c r="L18" s="18">
        <v>0</v>
      </c>
      <c r="M18" s="18">
        <v>0</v>
      </c>
      <c r="N18" s="18">
        <v>0</v>
      </c>
      <c r="O18" s="15">
        <f t="shared" si="3"/>
        <v>546414</v>
      </c>
    </row>
    <row r="19" spans="1:15" x14ac:dyDescent="0.25">
      <c r="A19" s="7" t="s">
        <v>33</v>
      </c>
      <c r="B19" s="8">
        <f t="shared" si="1"/>
        <v>350000</v>
      </c>
      <c r="C19" s="16">
        <v>350000</v>
      </c>
      <c r="D19" s="16">
        <v>0</v>
      </c>
      <c r="E19" s="16">
        <v>0</v>
      </c>
      <c r="F19" s="10">
        <f t="shared" si="4"/>
        <v>20000</v>
      </c>
      <c r="G19" s="17">
        <v>0</v>
      </c>
      <c r="H19" s="17">
        <v>12000</v>
      </c>
      <c r="I19" s="17">
        <v>8000</v>
      </c>
      <c r="J19" s="12">
        <f t="shared" si="2"/>
        <v>370000</v>
      </c>
      <c r="K19" s="13">
        <f t="shared" si="5"/>
        <v>3000</v>
      </c>
      <c r="L19" s="18">
        <v>2000</v>
      </c>
      <c r="M19" s="18">
        <v>1000</v>
      </c>
      <c r="N19" s="18">
        <v>0</v>
      </c>
      <c r="O19" s="15">
        <f t="shared" si="3"/>
        <v>373000</v>
      </c>
    </row>
    <row r="20" spans="1:15" x14ac:dyDescent="0.25">
      <c r="A20" s="7" t="s">
        <v>34</v>
      </c>
      <c r="B20" s="8">
        <f t="shared" si="1"/>
        <v>69215410</v>
      </c>
      <c r="C20" s="16">
        <v>69000000</v>
      </c>
      <c r="D20" s="16">
        <v>0</v>
      </c>
      <c r="E20" s="16">
        <v>215410</v>
      </c>
      <c r="F20" s="10">
        <f t="shared" si="4"/>
        <v>10822325</v>
      </c>
      <c r="G20" s="17">
        <v>7708525</v>
      </c>
      <c r="H20" s="17">
        <v>2350000</v>
      </c>
      <c r="I20" s="17">
        <v>763800</v>
      </c>
      <c r="J20" s="12">
        <f t="shared" si="2"/>
        <v>80037735</v>
      </c>
      <c r="K20" s="13">
        <f t="shared" si="5"/>
        <v>890000</v>
      </c>
      <c r="L20" s="18">
        <v>230000</v>
      </c>
      <c r="M20" s="18">
        <v>500000</v>
      </c>
      <c r="N20" s="18">
        <v>160000</v>
      </c>
      <c r="O20" s="15">
        <f t="shared" si="3"/>
        <v>80927735</v>
      </c>
    </row>
    <row r="21" spans="1:15" x14ac:dyDescent="0.25">
      <c r="A21" s="7" t="s">
        <v>35</v>
      </c>
      <c r="B21" s="8">
        <f t="shared" si="1"/>
        <v>2100000</v>
      </c>
      <c r="C21" s="16">
        <v>2100000</v>
      </c>
      <c r="D21" s="16">
        <v>0</v>
      </c>
      <c r="E21" s="16">
        <v>0</v>
      </c>
      <c r="F21" s="10">
        <f t="shared" si="4"/>
        <v>0</v>
      </c>
      <c r="G21" s="17">
        <v>0</v>
      </c>
      <c r="H21" s="17">
        <v>0</v>
      </c>
      <c r="I21" s="17">
        <v>0</v>
      </c>
      <c r="J21" s="12">
        <f t="shared" si="2"/>
        <v>2100000</v>
      </c>
      <c r="K21" s="13">
        <f t="shared" si="5"/>
        <v>0</v>
      </c>
      <c r="L21" s="18">
        <v>0</v>
      </c>
      <c r="M21" s="18">
        <v>0</v>
      </c>
      <c r="N21" s="18">
        <v>0</v>
      </c>
      <c r="O21" s="15">
        <f t="shared" si="3"/>
        <v>2100000</v>
      </c>
    </row>
    <row r="22" spans="1:15" x14ac:dyDescent="0.25">
      <c r="A22" s="7" t="s">
        <v>36</v>
      </c>
      <c r="B22" s="8">
        <f t="shared" si="1"/>
        <v>0</v>
      </c>
      <c r="C22" s="16">
        <v>0</v>
      </c>
      <c r="D22" s="16">
        <v>0</v>
      </c>
      <c r="E22" s="16">
        <v>0</v>
      </c>
      <c r="F22" s="10">
        <f t="shared" si="4"/>
        <v>56000</v>
      </c>
      <c r="G22" s="17">
        <v>0</v>
      </c>
      <c r="H22" s="17">
        <v>6000</v>
      </c>
      <c r="I22" s="17">
        <v>50000</v>
      </c>
      <c r="J22" s="12">
        <f t="shared" si="2"/>
        <v>56000</v>
      </c>
      <c r="K22" s="13">
        <f t="shared" si="5"/>
        <v>8000</v>
      </c>
      <c r="L22" s="18">
        <v>8000</v>
      </c>
      <c r="M22" s="18">
        <v>0</v>
      </c>
      <c r="N22" s="18">
        <v>0</v>
      </c>
      <c r="O22" s="15">
        <f t="shared" si="3"/>
        <v>64000</v>
      </c>
    </row>
    <row r="23" spans="1:15" x14ac:dyDescent="0.25">
      <c r="A23" s="7" t="s">
        <v>37</v>
      </c>
      <c r="B23" s="8">
        <f t="shared" si="1"/>
        <v>4298592</v>
      </c>
      <c r="C23" s="16">
        <v>4298592</v>
      </c>
      <c r="D23" s="16">
        <v>0</v>
      </c>
      <c r="E23" s="16">
        <v>0</v>
      </c>
      <c r="F23" s="10">
        <f t="shared" si="4"/>
        <v>3715000</v>
      </c>
      <c r="G23" s="17">
        <v>500000</v>
      </c>
      <c r="H23" s="17">
        <v>1700000</v>
      </c>
      <c r="I23" s="17">
        <v>1515000</v>
      </c>
      <c r="J23" s="12">
        <f t="shared" si="2"/>
        <v>8013592</v>
      </c>
      <c r="K23" s="13">
        <f t="shared" si="5"/>
        <v>685000</v>
      </c>
      <c r="L23" s="18">
        <v>10000</v>
      </c>
      <c r="M23" s="18">
        <v>5000</v>
      </c>
      <c r="N23" s="18">
        <v>670000</v>
      </c>
      <c r="O23" s="15">
        <f t="shared" si="3"/>
        <v>8698592</v>
      </c>
    </row>
    <row r="24" spans="1:15" x14ac:dyDescent="0.25">
      <c r="A24" s="7" t="s">
        <v>38</v>
      </c>
      <c r="B24" s="8">
        <f t="shared" si="1"/>
        <v>750000</v>
      </c>
      <c r="C24" s="16">
        <v>750000</v>
      </c>
      <c r="D24" s="16">
        <v>0</v>
      </c>
      <c r="E24" s="16">
        <v>0</v>
      </c>
      <c r="F24" s="10">
        <f t="shared" si="4"/>
        <v>0</v>
      </c>
      <c r="G24" s="17">
        <v>0</v>
      </c>
      <c r="H24" s="17">
        <v>0</v>
      </c>
      <c r="I24" s="17">
        <v>0</v>
      </c>
      <c r="J24" s="12">
        <f t="shared" si="2"/>
        <v>750000</v>
      </c>
      <c r="K24" s="13">
        <f t="shared" si="5"/>
        <v>0</v>
      </c>
      <c r="L24" s="18">
        <v>0</v>
      </c>
      <c r="M24" s="18">
        <v>0</v>
      </c>
      <c r="N24" s="18">
        <v>0</v>
      </c>
      <c r="O24" s="15">
        <f t="shared" si="3"/>
        <v>750000</v>
      </c>
    </row>
    <row r="25" spans="1:15" x14ac:dyDescent="0.25">
      <c r="A25" s="7" t="s">
        <v>39</v>
      </c>
      <c r="B25" s="8">
        <f t="shared" si="1"/>
        <v>183365</v>
      </c>
      <c r="C25" s="16">
        <v>183365</v>
      </c>
      <c r="D25" s="16">
        <v>0</v>
      </c>
      <c r="E25" s="16">
        <v>0</v>
      </c>
      <c r="F25" s="10">
        <f t="shared" si="4"/>
        <v>0</v>
      </c>
      <c r="G25" s="17">
        <v>0</v>
      </c>
      <c r="H25" s="17">
        <v>0</v>
      </c>
      <c r="I25" s="17">
        <v>0</v>
      </c>
      <c r="J25" s="12">
        <f t="shared" si="2"/>
        <v>183365</v>
      </c>
      <c r="K25" s="13">
        <f t="shared" si="5"/>
        <v>0</v>
      </c>
      <c r="L25" s="18">
        <v>0</v>
      </c>
      <c r="M25" s="18">
        <v>0</v>
      </c>
      <c r="N25" s="18">
        <v>0</v>
      </c>
      <c r="O25" s="15">
        <f t="shared" si="3"/>
        <v>183365</v>
      </c>
    </row>
    <row r="26" spans="1:15" x14ac:dyDescent="0.25">
      <c r="A26" s="7" t="s">
        <v>40</v>
      </c>
      <c r="B26" s="8">
        <f t="shared" si="1"/>
        <v>8101000</v>
      </c>
      <c r="C26" s="16">
        <v>0</v>
      </c>
      <c r="D26" s="16">
        <v>7301000</v>
      </c>
      <c r="E26" s="16">
        <v>800000</v>
      </c>
      <c r="F26" s="10">
        <f t="shared" si="4"/>
        <v>2900000</v>
      </c>
      <c r="G26" s="17">
        <v>900000</v>
      </c>
      <c r="H26" s="17">
        <v>0</v>
      </c>
      <c r="I26" s="17">
        <v>2000000</v>
      </c>
      <c r="J26" s="12">
        <f t="shared" si="2"/>
        <v>11001000</v>
      </c>
      <c r="K26" s="13">
        <f t="shared" si="5"/>
        <v>0</v>
      </c>
      <c r="L26" s="18">
        <v>0</v>
      </c>
      <c r="M26" s="18">
        <v>0</v>
      </c>
      <c r="N26" s="18">
        <v>0</v>
      </c>
      <c r="O26" s="15">
        <f t="shared" si="3"/>
        <v>11001000</v>
      </c>
    </row>
    <row r="27" spans="1:15" x14ac:dyDescent="0.25">
      <c r="A27" s="7" t="s">
        <v>41</v>
      </c>
      <c r="B27" s="8">
        <f t="shared" si="1"/>
        <v>1200000</v>
      </c>
      <c r="C27" s="16">
        <v>1200000</v>
      </c>
      <c r="D27" s="16">
        <v>0</v>
      </c>
      <c r="E27" s="16">
        <v>0</v>
      </c>
      <c r="F27" s="10">
        <f t="shared" si="4"/>
        <v>3250000</v>
      </c>
      <c r="G27" s="17">
        <v>0</v>
      </c>
      <c r="H27" s="17">
        <v>0</v>
      </c>
      <c r="I27" s="17">
        <v>3250000</v>
      </c>
      <c r="J27" s="12">
        <f t="shared" si="2"/>
        <v>4450000</v>
      </c>
      <c r="K27" s="13">
        <f t="shared" si="5"/>
        <v>0</v>
      </c>
      <c r="L27" s="18">
        <v>0</v>
      </c>
      <c r="M27" s="18">
        <v>0</v>
      </c>
      <c r="N27" s="18">
        <v>0</v>
      </c>
      <c r="O27" s="15">
        <f t="shared" si="3"/>
        <v>4450000</v>
      </c>
    </row>
    <row r="28" spans="1:15" x14ac:dyDescent="0.25">
      <c r="A28" s="7" t="s">
        <v>42</v>
      </c>
      <c r="B28" s="8">
        <f t="shared" si="1"/>
        <v>68000</v>
      </c>
      <c r="C28" s="16">
        <v>68000</v>
      </c>
      <c r="D28" s="16">
        <v>0</v>
      </c>
      <c r="E28" s="16">
        <v>0</v>
      </c>
      <c r="F28" s="10">
        <f t="shared" si="4"/>
        <v>0</v>
      </c>
      <c r="G28" s="17">
        <v>0</v>
      </c>
      <c r="H28" s="17">
        <v>0</v>
      </c>
      <c r="I28" s="17">
        <v>0</v>
      </c>
      <c r="J28" s="12">
        <f t="shared" si="2"/>
        <v>68000</v>
      </c>
      <c r="K28" s="13">
        <f t="shared" si="5"/>
        <v>0</v>
      </c>
      <c r="L28" s="18">
        <v>0</v>
      </c>
      <c r="M28" s="18">
        <v>0</v>
      </c>
      <c r="N28" s="18">
        <v>0</v>
      </c>
      <c r="O28" s="15">
        <f t="shared" si="3"/>
        <v>68000</v>
      </c>
    </row>
    <row r="29" spans="1:15" x14ac:dyDescent="0.25">
      <c r="A29" s="7" t="s">
        <v>43</v>
      </c>
      <c r="B29" s="8">
        <f t="shared" si="1"/>
        <v>113522500</v>
      </c>
      <c r="C29" s="9">
        <f>SUM(C30:C34)</f>
        <v>104571500</v>
      </c>
      <c r="D29" s="9">
        <f t="shared" ref="D29:E29" si="6">SUM(D30:D34)</f>
        <v>7301000</v>
      </c>
      <c r="E29" s="9">
        <f t="shared" si="6"/>
        <v>1650000</v>
      </c>
      <c r="F29" s="10">
        <f t="shared" si="4"/>
        <v>27638231</v>
      </c>
      <c r="G29" s="11">
        <f>SUM(G30:G34)</f>
        <v>12640000</v>
      </c>
      <c r="H29" s="11">
        <f t="shared" ref="H29:I29" si="7">SUM(H30:H34)</f>
        <v>5000000</v>
      </c>
      <c r="I29" s="11">
        <f t="shared" si="7"/>
        <v>9998231</v>
      </c>
      <c r="J29" s="12">
        <f t="shared" si="2"/>
        <v>141160731</v>
      </c>
      <c r="K29" s="13">
        <f>SUM(L29:N29)</f>
        <v>6230000</v>
      </c>
      <c r="L29" s="14">
        <f>SUM(L30:L34)</f>
        <v>2030000</v>
      </c>
      <c r="M29" s="14">
        <f t="shared" ref="M29:N29" si="8">SUM(M30:M34)</f>
        <v>1500000</v>
      </c>
      <c r="N29" s="14">
        <f t="shared" si="8"/>
        <v>2700000</v>
      </c>
      <c r="O29" s="15">
        <f t="shared" si="3"/>
        <v>147390731</v>
      </c>
    </row>
    <row r="30" spans="1:15" x14ac:dyDescent="0.25">
      <c r="A30" s="7" t="s">
        <v>44</v>
      </c>
      <c r="B30" s="8">
        <f t="shared" si="1"/>
        <v>0</v>
      </c>
      <c r="C30" s="16">
        <v>0</v>
      </c>
      <c r="D30" s="16">
        <v>0</v>
      </c>
      <c r="E30" s="16">
        <v>0</v>
      </c>
      <c r="F30" s="10">
        <f t="shared" si="4"/>
        <v>0</v>
      </c>
      <c r="G30" s="17">
        <v>0</v>
      </c>
      <c r="H30" s="17">
        <v>0</v>
      </c>
      <c r="I30" s="17">
        <v>0</v>
      </c>
      <c r="J30" s="12">
        <f t="shared" si="2"/>
        <v>0</v>
      </c>
      <c r="K30" s="13">
        <v>500000</v>
      </c>
      <c r="L30" s="18">
        <v>0</v>
      </c>
      <c r="M30" s="18">
        <v>700000</v>
      </c>
      <c r="N30" s="18">
        <v>0</v>
      </c>
      <c r="O30" s="15">
        <f t="shared" si="3"/>
        <v>500000</v>
      </c>
    </row>
    <row r="31" spans="1:15" x14ac:dyDescent="0.25">
      <c r="A31" s="7" t="s">
        <v>45</v>
      </c>
      <c r="B31" s="8">
        <f t="shared" si="1"/>
        <v>0</v>
      </c>
      <c r="C31" s="16">
        <v>0</v>
      </c>
      <c r="D31" s="16">
        <v>0</v>
      </c>
      <c r="E31" s="16">
        <v>0</v>
      </c>
      <c r="F31" s="10">
        <f t="shared" si="4"/>
        <v>6750000</v>
      </c>
      <c r="G31" s="17">
        <v>0</v>
      </c>
      <c r="H31" s="17">
        <v>4000000</v>
      </c>
      <c r="I31" s="17">
        <v>2750000</v>
      </c>
      <c r="J31" s="12">
        <f t="shared" si="2"/>
        <v>6750000</v>
      </c>
      <c r="K31" s="13">
        <v>4501000</v>
      </c>
      <c r="L31" s="18">
        <v>2000000</v>
      </c>
      <c r="M31" s="18">
        <v>250000</v>
      </c>
      <c r="N31" s="18">
        <v>1000000</v>
      </c>
      <c r="O31" s="15">
        <f t="shared" si="3"/>
        <v>11251000</v>
      </c>
    </row>
    <row r="32" spans="1:15" x14ac:dyDescent="0.25">
      <c r="A32" s="7" t="s">
        <v>46</v>
      </c>
      <c r="B32" s="8">
        <f t="shared" si="1"/>
        <v>0</v>
      </c>
      <c r="C32" s="16">
        <v>0</v>
      </c>
      <c r="D32" s="16">
        <v>0</v>
      </c>
      <c r="E32" s="16">
        <v>0</v>
      </c>
      <c r="F32" s="10">
        <f t="shared" si="4"/>
        <v>0</v>
      </c>
      <c r="G32" s="17">
        <v>0</v>
      </c>
      <c r="H32" s="17">
        <v>0</v>
      </c>
      <c r="I32" s="17">
        <v>0</v>
      </c>
      <c r="J32" s="12">
        <f t="shared" si="2"/>
        <v>0</v>
      </c>
      <c r="K32" s="13">
        <v>550000</v>
      </c>
      <c r="L32" s="18">
        <v>0</v>
      </c>
      <c r="M32" s="18">
        <v>550000</v>
      </c>
      <c r="N32" s="18">
        <v>1700000</v>
      </c>
      <c r="O32" s="15">
        <f t="shared" si="3"/>
        <v>550000</v>
      </c>
    </row>
    <row r="33" spans="1:15" x14ac:dyDescent="0.25">
      <c r="A33" s="7" t="s">
        <v>47</v>
      </c>
      <c r="B33" s="8">
        <f t="shared" si="1"/>
        <v>0</v>
      </c>
      <c r="C33" s="16">
        <v>0</v>
      </c>
      <c r="D33" s="16">
        <v>0</v>
      </c>
      <c r="E33" s="16">
        <v>0</v>
      </c>
      <c r="F33" s="10">
        <f>SUM(G33:I33)</f>
        <v>8248231</v>
      </c>
      <c r="G33" s="17">
        <v>0</v>
      </c>
      <c r="H33" s="17">
        <v>1000000</v>
      </c>
      <c r="I33" s="17">
        <v>7248231</v>
      </c>
      <c r="J33" s="12">
        <f t="shared" si="2"/>
        <v>8248231</v>
      </c>
      <c r="K33" s="13">
        <v>30000</v>
      </c>
      <c r="L33" s="18">
        <v>30000</v>
      </c>
      <c r="M33" s="18">
        <v>0</v>
      </c>
      <c r="N33" s="18">
        <v>0</v>
      </c>
      <c r="O33" s="15">
        <f t="shared" si="3"/>
        <v>8278231</v>
      </c>
    </row>
    <row r="34" spans="1:15" x14ac:dyDescent="0.25">
      <c r="A34" s="7" t="s">
        <v>48</v>
      </c>
      <c r="B34" s="8">
        <f t="shared" si="1"/>
        <v>113522500</v>
      </c>
      <c r="C34" s="16">
        <v>104571500</v>
      </c>
      <c r="D34" s="16">
        <v>7301000</v>
      </c>
      <c r="E34" s="16">
        <v>1650000</v>
      </c>
      <c r="F34" s="10">
        <f>SUM(G34:I34)</f>
        <v>12640000</v>
      </c>
      <c r="G34" s="17">
        <v>12640000</v>
      </c>
      <c r="H34" s="17">
        <v>0</v>
      </c>
      <c r="I34" s="17">
        <v>0</v>
      </c>
      <c r="J34" s="12">
        <f t="shared" si="2"/>
        <v>126162500</v>
      </c>
      <c r="K34" s="13">
        <v>0</v>
      </c>
      <c r="L34" s="18">
        <v>0</v>
      </c>
      <c r="M34" s="18">
        <v>0</v>
      </c>
      <c r="N34" s="18">
        <v>0</v>
      </c>
      <c r="O34" s="15">
        <f t="shared" si="3"/>
        <v>126162500</v>
      </c>
    </row>
    <row r="79" spans="1:13" x14ac:dyDescent="0.25">
      <c r="A79" s="49" t="s">
        <v>0</v>
      </c>
      <c r="B79" s="50" t="s">
        <v>50</v>
      </c>
      <c r="C79" s="50" t="s">
        <v>49</v>
      </c>
      <c r="D79" s="50" t="s">
        <v>51</v>
      </c>
      <c r="E79" s="39" t="s">
        <v>1</v>
      </c>
      <c r="F79" s="39"/>
      <c r="G79" s="39"/>
      <c r="H79" s="40" t="s">
        <v>2</v>
      </c>
      <c r="I79" s="40"/>
      <c r="J79" s="40"/>
      <c r="K79" s="42" t="s">
        <v>4</v>
      </c>
      <c r="L79" s="42"/>
      <c r="M79" s="42"/>
    </row>
    <row r="80" spans="1:13" ht="36" customHeight="1" x14ac:dyDescent="0.25">
      <c r="A80" s="49"/>
      <c r="B80" s="50"/>
      <c r="C80" s="50"/>
      <c r="D80" s="50"/>
      <c r="E80" s="21">
        <v>2014</v>
      </c>
      <c r="F80" s="21">
        <v>2013</v>
      </c>
      <c r="G80" s="21" t="s">
        <v>58</v>
      </c>
      <c r="H80" s="22">
        <v>2014</v>
      </c>
      <c r="I80" s="22">
        <v>2013</v>
      </c>
      <c r="J80" s="22" t="s">
        <v>58</v>
      </c>
      <c r="K80" s="23">
        <v>2014</v>
      </c>
      <c r="L80" s="23">
        <v>2013</v>
      </c>
      <c r="M80" s="24" t="s">
        <v>58</v>
      </c>
    </row>
    <row r="81" spans="1:13" x14ac:dyDescent="0.25">
      <c r="A81" s="7" t="s">
        <v>17</v>
      </c>
      <c r="B81" s="15">
        <v>147390731</v>
      </c>
      <c r="C81" s="15">
        <v>145013855</v>
      </c>
      <c r="D81" s="15">
        <v>2376876</v>
      </c>
      <c r="E81" s="8">
        <v>113522500</v>
      </c>
      <c r="F81" s="8">
        <v>101572705</v>
      </c>
      <c r="G81" s="8">
        <f>E81-F81</f>
        <v>11949795</v>
      </c>
      <c r="H81" s="10">
        <v>27638231</v>
      </c>
      <c r="I81" s="10">
        <v>37860150</v>
      </c>
      <c r="J81" s="10">
        <f>H81-I81</f>
        <v>-10221919</v>
      </c>
      <c r="K81" s="13">
        <v>6230000</v>
      </c>
      <c r="L81" s="13">
        <v>5581000</v>
      </c>
      <c r="M81" s="5">
        <f>K81-L81</f>
        <v>649000</v>
      </c>
    </row>
    <row r="82" spans="1:13" x14ac:dyDescent="0.25">
      <c r="A82" s="7" t="s">
        <v>18</v>
      </c>
      <c r="B82" s="15">
        <v>4211744</v>
      </c>
      <c r="C82" s="15">
        <v>5152886</v>
      </c>
      <c r="D82" s="15">
        <v>-941142</v>
      </c>
      <c r="E82" s="8">
        <v>2361744</v>
      </c>
      <c r="F82" s="8">
        <v>1860150</v>
      </c>
      <c r="G82" s="8">
        <f t="shared" ref="G82:G112" si="9">E82-F82</f>
        <v>501594</v>
      </c>
      <c r="H82" s="10">
        <v>1850000</v>
      </c>
      <c r="I82" s="10">
        <v>3292736</v>
      </c>
      <c r="J82" s="10">
        <f t="shared" ref="J82:J112" si="10">H82-I82</f>
        <v>-1442736</v>
      </c>
      <c r="K82" s="13">
        <v>0</v>
      </c>
      <c r="L82" s="13">
        <v>0</v>
      </c>
      <c r="M82" s="13">
        <f t="shared" ref="M82:M112" si="11">K82-L82</f>
        <v>0</v>
      </c>
    </row>
    <row r="83" spans="1:13" x14ac:dyDescent="0.25">
      <c r="A83" s="7" t="s">
        <v>19</v>
      </c>
      <c r="B83" s="15">
        <v>864000</v>
      </c>
      <c r="C83" s="15">
        <v>1783973</v>
      </c>
      <c r="D83" s="15">
        <v>-919973</v>
      </c>
      <c r="E83" s="8">
        <v>864000</v>
      </c>
      <c r="F83" s="8">
        <v>1781063</v>
      </c>
      <c r="G83" s="8">
        <f t="shared" si="9"/>
        <v>-917063</v>
      </c>
      <c r="H83" s="10">
        <v>0</v>
      </c>
      <c r="I83" s="10">
        <v>2910</v>
      </c>
      <c r="J83" s="10">
        <f t="shared" si="10"/>
        <v>-2910</v>
      </c>
      <c r="K83" s="13">
        <v>0</v>
      </c>
      <c r="L83" s="13">
        <v>0</v>
      </c>
      <c r="M83" s="13">
        <f t="shared" si="11"/>
        <v>0</v>
      </c>
    </row>
    <row r="84" spans="1:13" x14ac:dyDescent="0.25">
      <c r="A84" s="7" t="s">
        <v>20</v>
      </c>
      <c r="B84" s="15">
        <v>5010329</v>
      </c>
      <c r="C84" s="15">
        <v>3988927</v>
      </c>
      <c r="D84" s="15">
        <v>1021402</v>
      </c>
      <c r="E84" s="8">
        <v>1312680</v>
      </c>
      <c r="F84" s="8">
        <v>1194876</v>
      </c>
      <c r="G84" s="8">
        <f t="shared" si="9"/>
        <v>117804</v>
      </c>
      <c r="H84" s="10">
        <v>1131649</v>
      </c>
      <c r="I84" s="10">
        <v>1026051</v>
      </c>
      <c r="J84" s="10">
        <f t="shared" si="10"/>
        <v>105598</v>
      </c>
      <c r="K84" s="13">
        <v>2566000</v>
      </c>
      <c r="L84" s="13">
        <v>1768000</v>
      </c>
      <c r="M84" s="13">
        <f t="shared" si="11"/>
        <v>798000</v>
      </c>
    </row>
    <row r="85" spans="1:13" x14ac:dyDescent="0.25">
      <c r="A85" s="7" t="s">
        <v>21</v>
      </c>
      <c r="B85" s="15">
        <v>500000</v>
      </c>
      <c r="C85" s="15">
        <v>280000</v>
      </c>
      <c r="D85" s="15">
        <v>220000</v>
      </c>
      <c r="E85" s="8">
        <v>500000</v>
      </c>
      <c r="F85" s="8">
        <v>280000</v>
      </c>
      <c r="G85" s="8">
        <f t="shared" si="9"/>
        <v>220000</v>
      </c>
      <c r="H85" s="10">
        <v>0</v>
      </c>
      <c r="I85" s="10">
        <v>0</v>
      </c>
      <c r="J85" s="10">
        <f t="shared" si="10"/>
        <v>0</v>
      </c>
      <c r="K85" s="13">
        <v>0</v>
      </c>
      <c r="L85" s="13">
        <v>0</v>
      </c>
      <c r="M85" s="13">
        <f t="shared" si="11"/>
        <v>0</v>
      </c>
    </row>
    <row r="86" spans="1:13" x14ac:dyDescent="0.25">
      <c r="A86" s="7" t="s">
        <v>22</v>
      </c>
      <c r="B86" s="15">
        <v>2791910</v>
      </c>
      <c r="C86" s="15">
        <v>2268910</v>
      </c>
      <c r="D86" s="15">
        <v>523000</v>
      </c>
      <c r="E86" s="8">
        <v>2031910</v>
      </c>
      <c r="F86" s="8">
        <v>988910</v>
      </c>
      <c r="G86" s="8">
        <f t="shared" si="9"/>
        <v>1043000</v>
      </c>
      <c r="H86" s="10">
        <v>340000</v>
      </c>
      <c r="I86" s="10">
        <v>340000</v>
      </c>
      <c r="J86" s="10">
        <f t="shared" si="10"/>
        <v>0</v>
      </c>
      <c r="K86" s="13">
        <v>420000</v>
      </c>
      <c r="L86" s="13">
        <v>940000</v>
      </c>
      <c r="M86" s="13">
        <f t="shared" si="11"/>
        <v>-520000</v>
      </c>
    </row>
    <row r="87" spans="1:13" x14ac:dyDescent="0.25">
      <c r="A87" s="7" t="s">
        <v>23</v>
      </c>
      <c r="B87" s="15">
        <v>3135000</v>
      </c>
      <c r="C87" s="15">
        <v>3397240</v>
      </c>
      <c r="D87" s="15">
        <v>-262240</v>
      </c>
      <c r="E87" s="8">
        <v>2500000</v>
      </c>
      <c r="F87" s="8">
        <v>1522240</v>
      </c>
      <c r="G87" s="8">
        <f t="shared" si="9"/>
        <v>977760</v>
      </c>
      <c r="H87" s="10">
        <v>405000</v>
      </c>
      <c r="I87" s="10">
        <v>1405000</v>
      </c>
      <c r="J87" s="10">
        <f t="shared" si="10"/>
        <v>-1000000</v>
      </c>
      <c r="K87" s="13">
        <v>230000</v>
      </c>
      <c r="L87" s="13">
        <v>470000</v>
      </c>
      <c r="M87" s="13">
        <f t="shared" si="11"/>
        <v>-240000</v>
      </c>
    </row>
    <row r="88" spans="1:13" x14ac:dyDescent="0.25">
      <c r="A88" s="7" t="s">
        <v>24</v>
      </c>
      <c r="B88" s="15">
        <v>2366729</v>
      </c>
      <c r="C88" s="15">
        <v>1970880</v>
      </c>
      <c r="D88" s="15">
        <v>395849</v>
      </c>
      <c r="E88" s="8">
        <v>1590729</v>
      </c>
      <c r="F88" s="8">
        <v>1404729</v>
      </c>
      <c r="G88" s="8">
        <f t="shared" si="9"/>
        <v>186000</v>
      </c>
      <c r="H88" s="10">
        <v>765000</v>
      </c>
      <c r="I88" s="10">
        <v>555151</v>
      </c>
      <c r="J88" s="10">
        <f t="shared" si="10"/>
        <v>209849</v>
      </c>
      <c r="K88" s="13">
        <v>11000</v>
      </c>
      <c r="L88" s="13">
        <v>11000</v>
      </c>
      <c r="M88" s="13">
        <f t="shared" si="11"/>
        <v>0</v>
      </c>
    </row>
    <row r="89" spans="1:13" x14ac:dyDescent="0.25">
      <c r="A89" s="7" t="s">
        <v>25</v>
      </c>
      <c r="B89" s="15">
        <v>442000</v>
      </c>
      <c r="C89" s="15">
        <v>448629</v>
      </c>
      <c r="D89" s="15">
        <v>-6629</v>
      </c>
      <c r="E89" s="8">
        <v>400000</v>
      </c>
      <c r="F89" s="8">
        <v>240000</v>
      </c>
      <c r="G89" s="8">
        <f t="shared" si="9"/>
        <v>160000</v>
      </c>
      <c r="H89" s="10">
        <v>12000</v>
      </c>
      <c r="I89" s="10">
        <v>178629</v>
      </c>
      <c r="J89" s="10">
        <f t="shared" si="10"/>
        <v>-166629</v>
      </c>
      <c r="K89" s="13">
        <v>30000</v>
      </c>
      <c r="L89" s="13">
        <v>30000</v>
      </c>
      <c r="M89" s="13">
        <f t="shared" si="11"/>
        <v>0</v>
      </c>
    </row>
    <row r="90" spans="1:13" x14ac:dyDescent="0.25">
      <c r="A90" s="7" t="s">
        <v>26</v>
      </c>
      <c r="B90" s="15">
        <v>4869450</v>
      </c>
      <c r="C90" s="15">
        <v>4628001</v>
      </c>
      <c r="D90" s="15">
        <v>241449</v>
      </c>
      <c r="E90" s="8">
        <v>4500000</v>
      </c>
      <c r="F90" s="8">
        <v>3382101</v>
      </c>
      <c r="G90" s="8">
        <f t="shared" si="9"/>
        <v>1117899</v>
      </c>
      <c r="H90" s="10">
        <v>369450</v>
      </c>
      <c r="I90" s="10">
        <v>1245900</v>
      </c>
      <c r="J90" s="10">
        <f t="shared" si="10"/>
        <v>-876450</v>
      </c>
      <c r="K90" s="13">
        <v>0</v>
      </c>
      <c r="L90" s="13">
        <v>0</v>
      </c>
      <c r="M90" s="13">
        <f t="shared" si="11"/>
        <v>0</v>
      </c>
    </row>
    <row r="91" spans="1:13" x14ac:dyDescent="0.25">
      <c r="A91" s="7" t="s">
        <v>27</v>
      </c>
      <c r="B91" s="15">
        <v>778000</v>
      </c>
      <c r="C91" s="15">
        <v>778000</v>
      </c>
      <c r="D91" s="15">
        <v>0</v>
      </c>
      <c r="E91" s="8">
        <v>778000</v>
      </c>
      <c r="F91" s="8">
        <v>778000</v>
      </c>
      <c r="G91" s="8">
        <f t="shared" si="9"/>
        <v>0</v>
      </c>
      <c r="H91" s="10">
        <v>0</v>
      </c>
      <c r="I91" s="10">
        <v>0</v>
      </c>
      <c r="J91" s="10">
        <f t="shared" si="10"/>
        <v>0</v>
      </c>
      <c r="K91" s="13">
        <v>0</v>
      </c>
      <c r="L91" s="13">
        <v>0</v>
      </c>
      <c r="M91" s="13">
        <f t="shared" si="11"/>
        <v>0</v>
      </c>
    </row>
    <row r="92" spans="1:13" x14ac:dyDescent="0.25">
      <c r="A92" s="7" t="s">
        <v>28</v>
      </c>
      <c r="B92" s="15">
        <v>8485303</v>
      </c>
      <c r="C92" s="15">
        <v>10133500</v>
      </c>
      <c r="D92" s="15">
        <v>-1648197</v>
      </c>
      <c r="E92" s="8">
        <v>5520656</v>
      </c>
      <c r="F92" s="8">
        <v>5520656</v>
      </c>
      <c r="G92" s="8">
        <f t="shared" si="9"/>
        <v>0</v>
      </c>
      <c r="H92" s="10">
        <v>1577647</v>
      </c>
      <c r="I92" s="10">
        <v>3637844</v>
      </c>
      <c r="J92" s="10">
        <f t="shared" si="10"/>
        <v>-2060197</v>
      </c>
      <c r="K92" s="13">
        <v>1387000</v>
      </c>
      <c r="L92" s="13">
        <v>975000</v>
      </c>
      <c r="M92" s="13">
        <f t="shared" si="11"/>
        <v>412000</v>
      </c>
    </row>
    <row r="93" spans="1:13" x14ac:dyDescent="0.25">
      <c r="A93" s="7" t="s">
        <v>29</v>
      </c>
      <c r="B93" s="15">
        <v>400000</v>
      </c>
      <c r="C93" s="15">
        <v>400000</v>
      </c>
      <c r="D93" s="15">
        <v>0</v>
      </c>
      <c r="E93" s="8">
        <v>400000</v>
      </c>
      <c r="F93" s="8">
        <v>400000</v>
      </c>
      <c r="G93" s="8">
        <f t="shared" si="9"/>
        <v>0</v>
      </c>
      <c r="H93" s="10">
        <v>0</v>
      </c>
      <c r="I93" s="10">
        <v>0</v>
      </c>
      <c r="J93" s="10">
        <f t="shared" si="10"/>
        <v>0</v>
      </c>
      <c r="K93" s="13">
        <v>0</v>
      </c>
      <c r="L93" s="13">
        <v>0</v>
      </c>
      <c r="M93" s="13">
        <f t="shared" si="11"/>
        <v>0</v>
      </c>
    </row>
    <row r="94" spans="1:13" x14ac:dyDescent="0.25">
      <c r="A94" s="7" t="s">
        <v>30</v>
      </c>
      <c r="B94" s="15">
        <v>500000</v>
      </c>
      <c r="C94" s="15">
        <v>300000</v>
      </c>
      <c r="D94" s="15">
        <v>200000</v>
      </c>
      <c r="E94" s="8">
        <v>500000</v>
      </c>
      <c r="F94" s="8">
        <v>300000</v>
      </c>
      <c r="G94" s="8">
        <f t="shared" si="9"/>
        <v>200000</v>
      </c>
      <c r="H94" s="10">
        <v>0</v>
      </c>
      <c r="I94" s="10">
        <v>0</v>
      </c>
      <c r="J94" s="10">
        <f t="shared" si="10"/>
        <v>0</v>
      </c>
      <c r="K94" s="13">
        <v>0</v>
      </c>
      <c r="L94" s="13">
        <v>0</v>
      </c>
      <c r="M94" s="13">
        <f t="shared" si="11"/>
        <v>0</v>
      </c>
    </row>
    <row r="95" spans="1:13" x14ac:dyDescent="0.25">
      <c r="A95" s="7" t="s">
        <v>31</v>
      </c>
      <c r="B95" s="15">
        <v>3874160</v>
      </c>
      <c r="C95" s="15">
        <v>3637400</v>
      </c>
      <c r="D95" s="15">
        <v>236760</v>
      </c>
      <c r="E95" s="8">
        <v>3500000</v>
      </c>
      <c r="F95" s="8">
        <v>2843000</v>
      </c>
      <c r="G95" s="8">
        <f t="shared" si="9"/>
        <v>657000</v>
      </c>
      <c r="H95" s="10">
        <v>374160</v>
      </c>
      <c r="I95" s="10">
        <v>794400</v>
      </c>
      <c r="J95" s="10">
        <f t="shared" si="10"/>
        <v>-420240</v>
      </c>
      <c r="K95" s="13">
        <v>0</v>
      </c>
      <c r="L95" s="13">
        <v>0</v>
      </c>
      <c r="M95" s="13">
        <f t="shared" si="11"/>
        <v>0</v>
      </c>
    </row>
    <row r="96" spans="1:13" x14ac:dyDescent="0.25">
      <c r="A96" s="7" t="s">
        <v>32</v>
      </c>
      <c r="B96" s="15">
        <v>546414</v>
      </c>
      <c r="C96" s="15">
        <v>667230</v>
      </c>
      <c r="D96" s="15">
        <v>-120816</v>
      </c>
      <c r="E96" s="8">
        <v>496414</v>
      </c>
      <c r="F96" s="8">
        <v>496414</v>
      </c>
      <c r="G96" s="8">
        <f t="shared" si="9"/>
        <v>0</v>
      </c>
      <c r="H96" s="10">
        <v>50000</v>
      </c>
      <c r="I96" s="10">
        <v>170816</v>
      </c>
      <c r="J96" s="10">
        <f t="shared" si="10"/>
        <v>-120816</v>
      </c>
      <c r="K96" s="13">
        <v>0</v>
      </c>
      <c r="L96" s="13">
        <v>0</v>
      </c>
      <c r="M96" s="13">
        <f t="shared" si="11"/>
        <v>0</v>
      </c>
    </row>
    <row r="97" spans="1:13" x14ac:dyDescent="0.25">
      <c r="A97" s="7" t="s">
        <v>33</v>
      </c>
      <c r="B97" s="15">
        <v>373000</v>
      </c>
      <c r="C97" s="15">
        <v>347804</v>
      </c>
      <c r="D97" s="15">
        <v>25196</v>
      </c>
      <c r="E97" s="8">
        <v>350000</v>
      </c>
      <c r="F97" s="8">
        <v>324804</v>
      </c>
      <c r="G97" s="8">
        <f t="shared" si="9"/>
        <v>25196</v>
      </c>
      <c r="H97" s="10">
        <v>20000</v>
      </c>
      <c r="I97" s="10">
        <v>20000</v>
      </c>
      <c r="J97" s="10">
        <f t="shared" si="10"/>
        <v>0</v>
      </c>
      <c r="K97" s="13">
        <v>3000</v>
      </c>
      <c r="L97" s="13">
        <v>3000</v>
      </c>
      <c r="M97" s="13">
        <f t="shared" si="11"/>
        <v>0</v>
      </c>
    </row>
    <row r="98" spans="1:13" x14ac:dyDescent="0.25">
      <c r="A98" s="7" t="s">
        <v>34</v>
      </c>
      <c r="B98" s="15">
        <v>80927735</v>
      </c>
      <c r="C98" s="15">
        <v>84303470</v>
      </c>
      <c r="D98" s="15">
        <v>-3375735</v>
      </c>
      <c r="E98" s="8">
        <v>69215410</v>
      </c>
      <c r="F98" s="8">
        <v>66682493</v>
      </c>
      <c r="G98" s="8">
        <f t="shared" si="9"/>
        <v>2532917</v>
      </c>
      <c r="H98" s="10">
        <v>10822325</v>
      </c>
      <c r="I98" s="10">
        <v>16830977</v>
      </c>
      <c r="J98" s="10">
        <f t="shared" si="10"/>
        <v>-6008652</v>
      </c>
      <c r="K98" s="13">
        <v>890000</v>
      </c>
      <c r="L98" s="13">
        <v>790000</v>
      </c>
      <c r="M98" s="13">
        <f t="shared" si="11"/>
        <v>100000</v>
      </c>
    </row>
    <row r="99" spans="1:13" x14ac:dyDescent="0.25">
      <c r="A99" s="7" t="s">
        <v>35</v>
      </c>
      <c r="B99" s="15">
        <v>2100000</v>
      </c>
      <c r="C99" s="15">
        <v>2000000</v>
      </c>
      <c r="D99" s="15">
        <v>100000</v>
      </c>
      <c r="E99" s="8">
        <v>2100000</v>
      </c>
      <c r="F99" s="8">
        <v>2000000</v>
      </c>
      <c r="G99" s="8">
        <f t="shared" si="9"/>
        <v>100000</v>
      </c>
      <c r="H99" s="10">
        <v>0</v>
      </c>
      <c r="I99" s="10">
        <v>0</v>
      </c>
      <c r="J99" s="10">
        <f t="shared" si="10"/>
        <v>0</v>
      </c>
      <c r="K99" s="13">
        <v>0</v>
      </c>
      <c r="L99" s="13">
        <v>0</v>
      </c>
      <c r="M99" s="13">
        <f t="shared" si="11"/>
        <v>0</v>
      </c>
    </row>
    <row r="100" spans="1:13" x14ac:dyDescent="0.25">
      <c r="A100" s="7" t="s">
        <v>36</v>
      </c>
      <c r="B100" s="15">
        <v>64000</v>
      </c>
      <c r="C100" s="15">
        <v>64000</v>
      </c>
      <c r="D100" s="15">
        <v>0</v>
      </c>
      <c r="E100" s="8">
        <v>0</v>
      </c>
      <c r="F100" s="8">
        <v>0</v>
      </c>
      <c r="G100" s="8">
        <f t="shared" si="9"/>
        <v>0</v>
      </c>
      <c r="H100" s="10">
        <v>56000</v>
      </c>
      <c r="I100" s="10">
        <v>56000</v>
      </c>
      <c r="J100" s="10">
        <f t="shared" si="10"/>
        <v>0</v>
      </c>
      <c r="K100" s="13">
        <v>8000</v>
      </c>
      <c r="L100" s="13">
        <v>8000</v>
      </c>
      <c r="M100" s="13">
        <f t="shared" si="11"/>
        <v>0</v>
      </c>
    </row>
    <row r="101" spans="1:13" x14ac:dyDescent="0.25">
      <c r="A101" s="7" t="s">
        <v>37</v>
      </c>
      <c r="B101" s="15">
        <v>8698592</v>
      </c>
      <c r="C101" s="15">
        <v>5763000</v>
      </c>
      <c r="D101" s="15">
        <v>2935592</v>
      </c>
      <c r="E101" s="8">
        <v>4298592</v>
      </c>
      <c r="F101" s="8">
        <v>475764</v>
      </c>
      <c r="G101" s="8">
        <f t="shared" si="9"/>
        <v>3822828</v>
      </c>
      <c r="H101" s="10">
        <v>3715000</v>
      </c>
      <c r="I101" s="10">
        <v>4701236</v>
      </c>
      <c r="J101" s="10">
        <f t="shared" si="10"/>
        <v>-986236</v>
      </c>
      <c r="K101" s="13">
        <v>685000</v>
      </c>
      <c r="L101" s="13">
        <v>586000</v>
      </c>
      <c r="M101" s="13">
        <f t="shared" si="11"/>
        <v>99000</v>
      </c>
    </row>
    <row r="102" spans="1:13" x14ac:dyDescent="0.25">
      <c r="A102" s="7" t="s">
        <v>38</v>
      </c>
      <c r="B102" s="15">
        <v>750000</v>
      </c>
      <c r="C102" s="15">
        <v>500000</v>
      </c>
      <c r="D102" s="15">
        <v>250000</v>
      </c>
      <c r="E102" s="8">
        <v>750000</v>
      </c>
      <c r="F102" s="8">
        <v>500000</v>
      </c>
      <c r="G102" s="8">
        <f t="shared" si="9"/>
        <v>250000</v>
      </c>
      <c r="H102" s="10">
        <v>0</v>
      </c>
      <c r="I102" s="10">
        <v>0</v>
      </c>
      <c r="J102" s="10">
        <f t="shared" si="10"/>
        <v>0</v>
      </c>
      <c r="K102" s="13">
        <v>0</v>
      </c>
      <c r="L102" s="13">
        <v>0</v>
      </c>
      <c r="M102" s="13">
        <f t="shared" si="11"/>
        <v>0</v>
      </c>
    </row>
    <row r="103" spans="1:13" x14ac:dyDescent="0.25">
      <c r="A103" s="7" t="s">
        <v>39</v>
      </c>
      <c r="B103" s="15">
        <v>183365</v>
      </c>
      <c r="C103" s="15">
        <v>183365</v>
      </c>
      <c r="D103" s="15">
        <v>0</v>
      </c>
      <c r="E103" s="8">
        <v>183365</v>
      </c>
      <c r="F103" s="8">
        <v>183365</v>
      </c>
      <c r="G103" s="8">
        <f t="shared" si="9"/>
        <v>0</v>
      </c>
      <c r="H103" s="10">
        <v>0</v>
      </c>
      <c r="I103" s="10">
        <v>0</v>
      </c>
      <c r="J103" s="10">
        <f t="shared" si="10"/>
        <v>0</v>
      </c>
      <c r="K103" s="13">
        <v>0</v>
      </c>
      <c r="L103" s="13">
        <v>0</v>
      </c>
      <c r="M103" s="13">
        <f t="shared" si="11"/>
        <v>0</v>
      </c>
    </row>
    <row r="104" spans="1:13" x14ac:dyDescent="0.25">
      <c r="A104" s="7" t="s">
        <v>40</v>
      </c>
      <c r="B104" s="15">
        <v>11001000</v>
      </c>
      <c r="C104" s="15">
        <v>7498640</v>
      </c>
      <c r="D104" s="15">
        <v>3502360</v>
      </c>
      <c r="E104" s="8">
        <v>8101000</v>
      </c>
      <c r="F104" s="8">
        <v>7146140</v>
      </c>
      <c r="G104" s="8">
        <f t="shared" si="9"/>
        <v>954860</v>
      </c>
      <c r="H104" s="10">
        <v>2900000</v>
      </c>
      <c r="I104" s="10">
        <v>352500</v>
      </c>
      <c r="J104" s="10">
        <f t="shared" si="10"/>
        <v>2547500</v>
      </c>
      <c r="K104" s="13">
        <v>0</v>
      </c>
      <c r="L104" s="13">
        <v>0</v>
      </c>
      <c r="M104" s="13">
        <f t="shared" si="11"/>
        <v>0</v>
      </c>
    </row>
    <row r="105" spans="1:13" x14ac:dyDescent="0.25">
      <c r="A105" s="7" t="s">
        <v>41</v>
      </c>
      <c r="B105" s="15">
        <v>4450000</v>
      </c>
      <c r="C105" s="15">
        <v>4450000</v>
      </c>
      <c r="D105" s="15">
        <v>0</v>
      </c>
      <c r="E105" s="8">
        <v>1200000</v>
      </c>
      <c r="F105" s="8">
        <v>1200000</v>
      </c>
      <c r="G105" s="8">
        <f t="shared" si="9"/>
        <v>0</v>
      </c>
      <c r="H105" s="10">
        <v>3250000</v>
      </c>
      <c r="I105" s="10">
        <v>3250000</v>
      </c>
      <c r="J105" s="10">
        <f t="shared" si="10"/>
        <v>0</v>
      </c>
      <c r="K105" s="13">
        <v>0</v>
      </c>
      <c r="L105" s="13">
        <v>0</v>
      </c>
      <c r="M105" s="13">
        <f t="shared" si="11"/>
        <v>0</v>
      </c>
    </row>
    <row r="106" spans="1:13" x14ac:dyDescent="0.25">
      <c r="A106" s="7" t="s">
        <v>42</v>
      </c>
      <c r="B106" s="15">
        <v>68000</v>
      </c>
      <c r="C106" s="15">
        <v>68000</v>
      </c>
      <c r="D106" s="15">
        <v>0</v>
      </c>
      <c r="E106" s="8">
        <v>68000</v>
      </c>
      <c r="F106" s="8">
        <v>68000</v>
      </c>
      <c r="G106" s="8">
        <f t="shared" si="9"/>
        <v>0</v>
      </c>
      <c r="H106" s="10">
        <v>0</v>
      </c>
      <c r="I106" s="10">
        <v>0</v>
      </c>
      <c r="J106" s="10">
        <f t="shared" si="10"/>
        <v>0</v>
      </c>
      <c r="K106" s="13">
        <v>0</v>
      </c>
      <c r="L106" s="13">
        <v>0</v>
      </c>
      <c r="M106" s="13">
        <f t="shared" si="11"/>
        <v>0</v>
      </c>
    </row>
    <row r="107" spans="1:13" x14ac:dyDescent="0.25">
      <c r="A107" s="7" t="s">
        <v>43</v>
      </c>
      <c r="B107" s="15">
        <v>147390731</v>
      </c>
      <c r="C107" s="15">
        <v>145013855</v>
      </c>
      <c r="D107" s="15">
        <v>2376876</v>
      </c>
      <c r="E107" s="8">
        <v>113522500</v>
      </c>
      <c r="F107" s="8">
        <v>101572705</v>
      </c>
      <c r="G107" s="8">
        <f t="shared" si="9"/>
        <v>11949795</v>
      </c>
      <c r="H107" s="10">
        <v>27638231</v>
      </c>
      <c r="I107" s="10">
        <v>37860150</v>
      </c>
      <c r="J107" s="10">
        <f t="shared" si="10"/>
        <v>-10221919</v>
      </c>
      <c r="K107" s="13">
        <v>6230000</v>
      </c>
      <c r="L107" s="13">
        <v>5581000</v>
      </c>
      <c r="M107" s="13">
        <f t="shared" si="11"/>
        <v>649000</v>
      </c>
    </row>
    <row r="108" spans="1:13" x14ac:dyDescent="0.25">
      <c r="A108" s="7" t="s">
        <v>44</v>
      </c>
      <c r="B108" s="15">
        <v>500000</v>
      </c>
      <c r="C108" s="15">
        <v>500000</v>
      </c>
      <c r="D108" s="15">
        <v>0</v>
      </c>
      <c r="E108" s="8">
        <v>0</v>
      </c>
      <c r="F108" s="8">
        <v>0</v>
      </c>
      <c r="G108" s="8">
        <f t="shared" si="9"/>
        <v>0</v>
      </c>
      <c r="H108" s="10">
        <v>0</v>
      </c>
      <c r="I108" s="10">
        <v>0</v>
      </c>
      <c r="J108" s="10">
        <f t="shared" si="10"/>
        <v>0</v>
      </c>
      <c r="K108" s="13">
        <v>500000</v>
      </c>
      <c r="L108" s="13">
        <v>500000</v>
      </c>
      <c r="M108" s="13">
        <f t="shared" si="11"/>
        <v>0</v>
      </c>
    </row>
    <row r="109" spans="1:13" x14ac:dyDescent="0.25">
      <c r="A109" s="7" t="s">
        <v>45</v>
      </c>
      <c r="B109" s="15">
        <v>11251000</v>
      </c>
      <c r="C109" s="15">
        <v>10251000</v>
      </c>
      <c r="D109" s="15">
        <v>1000000</v>
      </c>
      <c r="E109" s="8">
        <v>0</v>
      </c>
      <c r="F109" s="8">
        <v>0</v>
      </c>
      <c r="G109" s="8">
        <f t="shared" si="9"/>
        <v>0</v>
      </c>
      <c r="H109" s="10">
        <v>6750000</v>
      </c>
      <c r="I109" s="10">
        <v>5750000</v>
      </c>
      <c r="J109" s="10">
        <f t="shared" si="10"/>
        <v>1000000</v>
      </c>
      <c r="K109" s="13">
        <v>4501000</v>
      </c>
      <c r="L109" s="13">
        <v>4501000</v>
      </c>
      <c r="M109" s="13">
        <f t="shared" si="11"/>
        <v>0</v>
      </c>
    </row>
    <row r="110" spans="1:13" x14ac:dyDescent="0.25">
      <c r="A110" s="7" t="s">
        <v>46</v>
      </c>
      <c r="B110" s="15">
        <v>550000</v>
      </c>
      <c r="C110" s="15">
        <v>550000</v>
      </c>
      <c r="D110" s="15">
        <v>0</v>
      </c>
      <c r="E110" s="8">
        <v>0</v>
      </c>
      <c r="F110" s="8">
        <v>0</v>
      </c>
      <c r="G110" s="8">
        <f t="shared" si="9"/>
        <v>0</v>
      </c>
      <c r="H110" s="10">
        <v>0</v>
      </c>
      <c r="I110" s="10">
        <v>0</v>
      </c>
      <c r="J110" s="10">
        <f t="shared" si="10"/>
        <v>0</v>
      </c>
      <c r="K110" s="13">
        <v>550000</v>
      </c>
      <c r="L110" s="13">
        <v>550000</v>
      </c>
      <c r="M110" s="13">
        <f t="shared" si="11"/>
        <v>0</v>
      </c>
    </row>
    <row r="111" spans="1:13" x14ac:dyDescent="0.25">
      <c r="A111" s="7" t="s">
        <v>47</v>
      </c>
      <c r="B111" s="15">
        <v>8278231</v>
      </c>
      <c r="C111" s="15">
        <v>8409984</v>
      </c>
      <c r="D111" s="15">
        <v>-131753</v>
      </c>
      <c r="E111" s="8">
        <v>0</v>
      </c>
      <c r="F111" s="8">
        <v>1831753</v>
      </c>
      <c r="G111" s="8">
        <f t="shared" si="9"/>
        <v>-1831753</v>
      </c>
      <c r="H111" s="10">
        <v>8248231</v>
      </c>
      <c r="I111" s="10">
        <v>6548231</v>
      </c>
      <c r="J111" s="10">
        <f t="shared" si="10"/>
        <v>1700000</v>
      </c>
      <c r="K111" s="13">
        <v>30000</v>
      </c>
      <c r="L111" s="13">
        <v>30000</v>
      </c>
      <c r="M111" s="13">
        <f t="shared" si="11"/>
        <v>0</v>
      </c>
    </row>
    <row r="112" spans="1:13" x14ac:dyDescent="0.25">
      <c r="A112" s="7" t="s">
        <v>48</v>
      </c>
      <c r="B112" s="15">
        <v>126162500</v>
      </c>
      <c r="C112" s="15">
        <v>125302871</v>
      </c>
      <c r="D112" s="15">
        <v>859629</v>
      </c>
      <c r="E112" s="8">
        <v>113522500</v>
      </c>
      <c r="F112" s="8">
        <v>99740952</v>
      </c>
      <c r="G112" s="8">
        <f t="shared" si="9"/>
        <v>13781548</v>
      </c>
      <c r="H112" s="10">
        <v>12640000</v>
      </c>
      <c r="I112" s="10">
        <v>25561919</v>
      </c>
      <c r="J112" s="10">
        <f t="shared" si="10"/>
        <v>-12921919</v>
      </c>
      <c r="K112" s="13">
        <v>0</v>
      </c>
      <c r="L112" s="13">
        <v>0</v>
      </c>
      <c r="M112" s="13">
        <f t="shared" si="11"/>
        <v>0</v>
      </c>
    </row>
  </sheetData>
  <mergeCells count="13">
    <mergeCell ref="O1:O2"/>
    <mergeCell ref="H79:J79"/>
    <mergeCell ref="K79:M79"/>
    <mergeCell ref="A1:A2"/>
    <mergeCell ref="B1:E1"/>
    <mergeCell ref="F1:I1"/>
    <mergeCell ref="J1:J2"/>
    <mergeCell ref="K1:N1"/>
    <mergeCell ref="A79:A80"/>
    <mergeCell ref="B79:B80"/>
    <mergeCell ref="C79:C80"/>
    <mergeCell ref="D79:D80"/>
    <mergeCell ref="E79:G79"/>
  </mergeCells>
  <pageMargins left="0.70866141732283472" right="0.70866141732283472" top="1.1811023622047245" bottom="1.9685039370078741" header="0.31496062992125984" footer="0.31496062992125984"/>
  <pageSetup paperSize="9" scale="65" fitToHeight="4" orientation="landscape" r:id="rId1"/>
  <headerFooter>
    <oddHeader>&amp;LROZPOČET VŠTE ČB 2014&amp;R&amp;P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80"/>
  <sheetViews>
    <sheetView workbookViewId="0">
      <selection sqref="A1:XFD1048576"/>
    </sheetView>
  </sheetViews>
  <sheetFormatPr defaultRowHeight="15" x14ac:dyDescent="0.25"/>
  <cols>
    <col min="1" max="1" width="38" bestFit="1" customWidth="1"/>
    <col min="2" max="4" width="12.85546875" customWidth="1"/>
    <col min="5" max="6" width="11.28515625" bestFit="1" customWidth="1"/>
    <col min="7" max="7" width="12.28515625" customWidth="1"/>
    <col min="8" max="8" width="11.28515625" bestFit="1" customWidth="1"/>
    <col min="9" max="9" width="10.7109375" bestFit="1" customWidth="1"/>
    <col min="10" max="10" width="15.42578125" bestFit="1" customWidth="1"/>
    <col min="11" max="11" width="11.140625" bestFit="1" customWidth="1"/>
    <col min="12" max="12" width="10.28515625" bestFit="1" customWidth="1"/>
    <col min="13" max="14" width="9.85546875" bestFit="1" customWidth="1"/>
    <col min="15" max="15" width="14.28515625" bestFit="1" customWidth="1"/>
  </cols>
  <sheetData>
    <row r="1" spans="1:15" ht="15" customHeight="1" x14ac:dyDescent="0.25">
      <c r="A1" s="45" t="s">
        <v>0</v>
      </c>
      <c r="B1" s="39" t="s">
        <v>1</v>
      </c>
      <c r="C1" s="39"/>
      <c r="D1" s="39"/>
      <c r="E1" s="39"/>
      <c r="F1" s="40" t="s">
        <v>2</v>
      </c>
      <c r="G1" s="40"/>
      <c r="H1" s="40"/>
      <c r="I1" s="40"/>
      <c r="J1" s="47" t="s">
        <v>3</v>
      </c>
      <c r="K1" s="42" t="s">
        <v>4</v>
      </c>
      <c r="L1" s="42"/>
      <c r="M1" s="42"/>
      <c r="N1" s="42"/>
      <c r="O1" s="43" t="s">
        <v>59</v>
      </c>
    </row>
    <row r="2" spans="1:15" x14ac:dyDescent="0.25">
      <c r="A2" s="46"/>
      <c r="B2" s="26" t="s">
        <v>6</v>
      </c>
      <c r="C2" s="2" t="s">
        <v>7</v>
      </c>
      <c r="D2" s="2" t="s">
        <v>8</v>
      </c>
      <c r="E2" s="2" t="s">
        <v>9</v>
      </c>
      <c r="F2" s="3" t="s">
        <v>6</v>
      </c>
      <c r="G2" s="4" t="s">
        <v>10</v>
      </c>
      <c r="H2" s="4" t="s">
        <v>11</v>
      </c>
      <c r="I2" s="4" t="s">
        <v>12</v>
      </c>
      <c r="J2" s="48"/>
      <c r="K2" s="5" t="s">
        <v>13</v>
      </c>
      <c r="L2" s="6" t="s">
        <v>14</v>
      </c>
      <c r="M2" s="6" t="s">
        <v>15</v>
      </c>
      <c r="N2" s="6" t="s">
        <v>16</v>
      </c>
      <c r="O2" s="44"/>
    </row>
    <row r="3" spans="1:15" s="25" customFormat="1" x14ac:dyDescent="0.25">
      <c r="A3" s="7" t="s">
        <v>17</v>
      </c>
      <c r="B3" s="8">
        <f>SUM(C3:E3)</f>
        <v>138577000</v>
      </c>
      <c r="C3" s="9">
        <f t="shared" ref="C3:I3" si="0">SUM(C4:C28)</f>
        <v>129347000</v>
      </c>
      <c r="D3" s="9">
        <f t="shared" si="0"/>
        <v>6588000</v>
      </c>
      <c r="E3" s="9">
        <f t="shared" si="0"/>
        <v>2642000</v>
      </c>
      <c r="F3" s="10">
        <f t="shared" si="0"/>
        <v>22150000</v>
      </c>
      <c r="G3" s="11">
        <f t="shared" si="0"/>
        <v>3000000</v>
      </c>
      <c r="H3" s="11">
        <f t="shared" si="0"/>
        <v>8000000</v>
      </c>
      <c r="I3" s="11">
        <f t="shared" si="0"/>
        <v>11150000</v>
      </c>
      <c r="J3" s="12">
        <f>B3+F3</f>
        <v>160727000</v>
      </c>
      <c r="K3" s="13">
        <f>SUM(K4:K28)</f>
        <v>5280000</v>
      </c>
      <c r="L3" s="14">
        <f>SUM(L4:L28)</f>
        <v>1830000</v>
      </c>
      <c r="M3" s="14">
        <f>SUM(M4:M28)</f>
        <v>1950000</v>
      </c>
      <c r="N3" s="14">
        <f>SUM(N4:N28)</f>
        <v>1500000</v>
      </c>
      <c r="O3" s="15">
        <f>J3+K3</f>
        <v>166007000</v>
      </c>
    </row>
    <row r="4" spans="1:15" x14ac:dyDescent="0.25">
      <c r="A4" s="7" t="s">
        <v>18</v>
      </c>
      <c r="B4" s="8">
        <f t="shared" ref="B4:B34" si="1">SUM(C4:E4)</f>
        <v>2500000</v>
      </c>
      <c r="C4" s="16">
        <v>2300000</v>
      </c>
      <c r="D4" s="16">
        <v>0</v>
      </c>
      <c r="E4" s="16">
        <v>200000</v>
      </c>
      <c r="F4" s="10">
        <f>SUM(G4:I4)</f>
        <v>100000</v>
      </c>
      <c r="G4" s="17">
        <v>100000</v>
      </c>
      <c r="H4" s="17">
        <v>0</v>
      </c>
      <c r="I4" s="17">
        <v>0</v>
      </c>
      <c r="J4" s="12">
        <f t="shared" ref="J4:J34" si="2">B4+F4</f>
        <v>2600000</v>
      </c>
      <c r="K4" s="13">
        <f>SUM(L4:N4)</f>
        <v>0</v>
      </c>
      <c r="L4" s="18">
        <v>0</v>
      </c>
      <c r="M4" s="18">
        <v>0</v>
      </c>
      <c r="N4" s="18">
        <v>0</v>
      </c>
      <c r="O4" s="15">
        <f t="shared" ref="O4:O34" si="3">J4+K4</f>
        <v>2600000</v>
      </c>
    </row>
    <row r="5" spans="1:15" x14ac:dyDescent="0.25">
      <c r="A5" s="7" t="s">
        <v>19</v>
      </c>
      <c r="B5" s="8">
        <f t="shared" si="1"/>
        <v>864000</v>
      </c>
      <c r="C5" s="16">
        <v>864000</v>
      </c>
      <c r="D5" s="16">
        <v>0</v>
      </c>
      <c r="E5" s="16">
        <v>0</v>
      </c>
      <c r="F5" s="10">
        <f t="shared" ref="F5:F32" si="4">SUM(G5:I5)</f>
        <v>0</v>
      </c>
      <c r="G5" s="17"/>
      <c r="H5" s="17">
        <v>0</v>
      </c>
      <c r="I5" s="17">
        <v>0</v>
      </c>
      <c r="J5" s="12">
        <f t="shared" si="2"/>
        <v>864000</v>
      </c>
      <c r="K5" s="13">
        <f t="shared" ref="K5:K28" si="5">SUM(L5:N5)</f>
        <v>0</v>
      </c>
      <c r="L5" s="18">
        <v>0</v>
      </c>
      <c r="M5" s="18">
        <v>0</v>
      </c>
      <c r="N5" s="18">
        <v>0</v>
      </c>
      <c r="O5" s="15">
        <f t="shared" si="3"/>
        <v>864000</v>
      </c>
    </row>
    <row r="6" spans="1:15" x14ac:dyDescent="0.25">
      <c r="A6" s="7" t="s">
        <v>20</v>
      </c>
      <c r="B6" s="8">
        <f t="shared" si="1"/>
        <v>2040000</v>
      </c>
      <c r="C6" s="16">
        <v>1900000</v>
      </c>
      <c r="D6" s="16">
        <v>0</v>
      </c>
      <c r="E6" s="16">
        <v>140000</v>
      </c>
      <c r="F6" s="10">
        <f t="shared" si="4"/>
        <v>590000</v>
      </c>
      <c r="G6" s="17">
        <v>150000</v>
      </c>
      <c r="H6" s="17">
        <v>200000</v>
      </c>
      <c r="I6" s="17">
        <v>240000</v>
      </c>
      <c r="J6" s="12">
        <f t="shared" si="2"/>
        <v>2630000</v>
      </c>
      <c r="K6" s="13">
        <f t="shared" si="5"/>
        <v>1118000</v>
      </c>
      <c r="L6" s="18">
        <v>18000</v>
      </c>
      <c r="M6" s="18">
        <v>900000</v>
      </c>
      <c r="N6" s="18">
        <v>200000</v>
      </c>
      <c r="O6" s="15">
        <f t="shared" si="3"/>
        <v>3748000</v>
      </c>
    </row>
    <row r="7" spans="1:15" x14ac:dyDescent="0.25">
      <c r="A7" s="7" t="s">
        <v>21</v>
      </c>
      <c r="B7" s="8">
        <f t="shared" si="1"/>
        <v>500000</v>
      </c>
      <c r="C7" s="16">
        <v>500000</v>
      </c>
      <c r="D7" s="16">
        <v>0</v>
      </c>
      <c r="E7" s="16">
        <v>0</v>
      </c>
      <c r="F7" s="10">
        <f t="shared" si="4"/>
        <v>0</v>
      </c>
      <c r="G7" s="17">
        <v>0</v>
      </c>
      <c r="H7" s="17">
        <v>0</v>
      </c>
      <c r="I7" s="17">
        <v>0</v>
      </c>
      <c r="J7" s="12">
        <f t="shared" si="2"/>
        <v>500000</v>
      </c>
      <c r="K7" s="13">
        <f t="shared" si="5"/>
        <v>0</v>
      </c>
      <c r="L7" s="18">
        <v>0</v>
      </c>
      <c r="M7" s="18">
        <v>0</v>
      </c>
      <c r="N7" s="18">
        <v>0</v>
      </c>
      <c r="O7" s="15">
        <f t="shared" si="3"/>
        <v>500000</v>
      </c>
    </row>
    <row r="8" spans="1:15" x14ac:dyDescent="0.25">
      <c r="A8" s="7" t="s">
        <v>22</v>
      </c>
      <c r="B8" s="8">
        <f t="shared" si="1"/>
        <v>2032000</v>
      </c>
      <c r="C8" s="16">
        <v>2000000</v>
      </c>
      <c r="D8" s="16">
        <v>0</v>
      </c>
      <c r="E8" s="16">
        <v>32000</v>
      </c>
      <c r="F8" s="10">
        <f t="shared" si="4"/>
        <v>340000</v>
      </c>
      <c r="G8" s="17">
        <v>0</v>
      </c>
      <c r="H8" s="17">
        <v>0</v>
      </c>
      <c r="I8" s="17">
        <v>340000</v>
      </c>
      <c r="J8" s="12">
        <f t="shared" si="2"/>
        <v>2372000</v>
      </c>
      <c r="K8" s="13">
        <f t="shared" si="5"/>
        <v>285000</v>
      </c>
      <c r="L8" s="18">
        <v>200000</v>
      </c>
      <c r="M8" s="18">
        <v>65000</v>
      </c>
      <c r="N8" s="18">
        <v>20000</v>
      </c>
      <c r="O8" s="15">
        <f t="shared" si="3"/>
        <v>2657000</v>
      </c>
    </row>
    <row r="9" spans="1:15" x14ac:dyDescent="0.25">
      <c r="A9" s="7" t="s">
        <v>23</v>
      </c>
      <c r="B9" s="8">
        <f t="shared" si="1"/>
        <v>3500000</v>
      </c>
      <c r="C9" s="16">
        <v>3500000</v>
      </c>
      <c r="D9" s="16">
        <v>0</v>
      </c>
      <c r="E9" s="16">
        <v>0</v>
      </c>
      <c r="F9" s="10">
        <f t="shared" si="4"/>
        <v>405000</v>
      </c>
      <c r="G9" s="17">
        <v>0</v>
      </c>
      <c r="H9" s="17">
        <v>0</v>
      </c>
      <c r="I9" s="17">
        <v>405000</v>
      </c>
      <c r="J9" s="12">
        <f t="shared" si="2"/>
        <v>3905000</v>
      </c>
      <c r="K9" s="13">
        <f t="shared" si="5"/>
        <v>250000</v>
      </c>
      <c r="L9" s="18">
        <v>225000</v>
      </c>
      <c r="M9" s="18">
        <v>25000</v>
      </c>
      <c r="N9" s="18">
        <v>0</v>
      </c>
      <c r="O9" s="15">
        <f t="shared" si="3"/>
        <v>4155000</v>
      </c>
    </row>
    <row r="10" spans="1:15" x14ac:dyDescent="0.25">
      <c r="A10" s="7" t="s">
        <v>24</v>
      </c>
      <c r="B10" s="8">
        <f t="shared" si="1"/>
        <v>1541000</v>
      </c>
      <c r="C10" s="16">
        <v>1341000</v>
      </c>
      <c r="D10" s="16">
        <v>0</v>
      </c>
      <c r="E10" s="16">
        <v>200000</v>
      </c>
      <c r="F10" s="10">
        <f t="shared" si="4"/>
        <v>211000</v>
      </c>
      <c r="G10" s="17">
        <v>50000</v>
      </c>
      <c r="H10" s="17">
        <v>160000</v>
      </c>
      <c r="I10" s="17">
        <v>1000</v>
      </c>
      <c r="J10" s="12">
        <f t="shared" si="2"/>
        <v>1752000</v>
      </c>
      <c r="K10" s="13">
        <f t="shared" si="5"/>
        <v>20000</v>
      </c>
      <c r="L10" s="18">
        <v>0</v>
      </c>
      <c r="M10" s="18">
        <v>10000</v>
      </c>
      <c r="N10" s="18">
        <v>10000</v>
      </c>
      <c r="O10" s="15">
        <f t="shared" si="3"/>
        <v>1772000</v>
      </c>
    </row>
    <row r="11" spans="1:15" x14ac:dyDescent="0.25">
      <c r="A11" s="7" t="s">
        <v>25</v>
      </c>
      <c r="B11" s="8">
        <f t="shared" si="1"/>
        <v>500000</v>
      </c>
      <c r="C11" s="16">
        <v>500000</v>
      </c>
      <c r="D11" s="16">
        <v>0</v>
      </c>
      <c r="E11" s="16">
        <v>0</v>
      </c>
      <c r="F11" s="10">
        <f t="shared" si="4"/>
        <v>12000</v>
      </c>
      <c r="G11" s="17">
        <v>0</v>
      </c>
      <c r="H11" s="17">
        <v>12000</v>
      </c>
      <c r="I11" s="17">
        <v>0</v>
      </c>
      <c r="J11" s="12">
        <f t="shared" si="2"/>
        <v>512000</v>
      </c>
      <c r="K11" s="13">
        <f t="shared" si="5"/>
        <v>30000</v>
      </c>
      <c r="L11" s="18">
        <v>0</v>
      </c>
      <c r="M11" s="18">
        <v>0</v>
      </c>
      <c r="N11" s="18">
        <v>30000</v>
      </c>
      <c r="O11" s="15">
        <f t="shared" si="3"/>
        <v>542000</v>
      </c>
    </row>
    <row r="12" spans="1:15" x14ac:dyDescent="0.25">
      <c r="A12" s="7" t="s">
        <v>26</v>
      </c>
      <c r="B12" s="8">
        <f t="shared" si="1"/>
        <v>5800000</v>
      </c>
      <c r="C12" s="16">
        <v>5800000</v>
      </c>
      <c r="D12" s="16">
        <v>0</v>
      </c>
      <c r="E12" s="16">
        <v>0</v>
      </c>
      <c r="F12" s="10">
        <f t="shared" si="4"/>
        <v>405000</v>
      </c>
      <c r="G12" s="17">
        <v>0</v>
      </c>
      <c r="H12" s="17">
        <v>350000</v>
      </c>
      <c r="I12" s="17">
        <v>55000</v>
      </c>
      <c r="J12" s="12">
        <f t="shared" si="2"/>
        <v>6205000</v>
      </c>
      <c r="K12" s="13">
        <f t="shared" si="5"/>
        <v>0</v>
      </c>
      <c r="L12" s="18">
        <v>0</v>
      </c>
      <c r="M12" s="18">
        <v>0</v>
      </c>
      <c r="N12" s="18">
        <v>0</v>
      </c>
      <c r="O12" s="15">
        <f t="shared" si="3"/>
        <v>6205000</v>
      </c>
    </row>
    <row r="13" spans="1:15" x14ac:dyDescent="0.25">
      <c r="A13" s="7" t="s">
        <v>27</v>
      </c>
      <c r="B13" s="8">
        <f t="shared" si="1"/>
        <v>800000</v>
      </c>
      <c r="C13" s="16">
        <v>800000</v>
      </c>
      <c r="D13" s="16">
        <v>0</v>
      </c>
      <c r="E13" s="16">
        <v>0</v>
      </c>
      <c r="F13" s="10">
        <f t="shared" si="4"/>
        <v>0</v>
      </c>
      <c r="G13" s="17">
        <v>0</v>
      </c>
      <c r="H13" s="17">
        <v>0</v>
      </c>
      <c r="I13" s="17">
        <v>0</v>
      </c>
      <c r="J13" s="12">
        <f t="shared" si="2"/>
        <v>800000</v>
      </c>
      <c r="K13" s="13">
        <f t="shared" si="5"/>
        <v>0</v>
      </c>
      <c r="L13" s="18">
        <v>0</v>
      </c>
      <c r="M13" s="18">
        <v>0</v>
      </c>
      <c r="N13" s="18">
        <v>0</v>
      </c>
      <c r="O13" s="15">
        <f t="shared" si="3"/>
        <v>800000</v>
      </c>
    </row>
    <row r="14" spans="1:15" x14ac:dyDescent="0.25">
      <c r="A14" s="7" t="s">
        <v>28</v>
      </c>
      <c r="B14" s="8">
        <f t="shared" si="1"/>
        <v>5550000</v>
      </c>
      <c r="C14" s="16">
        <v>5550000</v>
      </c>
      <c r="D14" s="16">
        <v>0</v>
      </c>
      <c r="E14" s="16">
        <v>0</v>
      </c>
      <c r="F14" s="10">
        <f t="shared" si="4"/>
        <v>3100000</v>
      </c>
      <c r="G14" s="17">
        <v>250000</v>
      </c>
      <c r="H14" s="17">
        <v>2200000</v>
      </c>
      <c r="I14" s="17">
        <v>650000</v>
      </c>
      <c r="J14" s="12">
        <f t="shared" si="2"/>
        <v>8650000</v>
      </c>
      <c r="K14" s="13">
        <f t="shared" si="5"/>
        <v>1576000</v>
      </c>
      <c r="L14" s="18">
        <v>1137000</v>
      </c>
      <c r="M14" s="18">
        <v>139000</v>
      </c>
      <c r="N14" s="18">
        <v>300000</v>
      </c>
      <c r="O14" s="15">
        <f t="shared" si="3"/>
        <v>10226000</v>
      </c>
    </row>
    <row r="15" spans="1:15" x14ac:dyDescent="0.25">
      <c r="A15" s="7" t="s">
        <v>29</v>
      </c>
      <c r="B15" s="8">
        <f t="shared" si="1"/>
        <v>500000</v>
      </c>
      <c r="C15" s="16">
        <v>500000</v>
      </c>
      <c r="D15" s="16">
        <v>0</v>
      </c>
      <c r="E15" s="16">
        <v>0</v>
      </c>
      <c r="F15" s="10">
        <f t="shared" si="4"/>
        <v>0</v>
      </c>
      <c r="G15" s="17">
        <v>0</v>
      </c>
      <c r="H15" s="17">
        <v>0</v>
      </c>
      <c r="I15" s="17">
        <v>0</v>
      </c>
      <c r="J15" s="12">
        <f t="shared" si="2"/>
        <v>500000</v>
      </c>
      <c r="K15" s="13">
        <f t="shared" si="5"/>
        <v>0</v>
      </c>
      <c r="L15" s="18">
        <v>0</v>
      </c>
      <c r="M15" s="18">
        <v>0</v>
      </c>
      <c r="N15" s="18">
        <v>0</v>
      </c>
      <c r="O15" s="15">
        <f t="shared" si="3"/>
        <v>500000</v>
      </c>
    </row>
    <row r="16" spans="1:15" x14ac:dyDescent="0.25">
      <c r="A16" s="7" t="s">
        <v>30</v>
      </c>
      <c r="B16" s="8">
        <f t="shared" si="1"/>
        <v>800000</v>
      </c>
      <c r="C16" s="16">
        <v>800000</v>
      </c>
      <c r="D16" s="16">
        <v>0</v>
      </c>
      <c r="E16" s="16">
        <v>0</v>
      </c>
      <c r="F16" s="10">
        <f t="shared" si="4"/>
        <v>0</v>
      </c>
      <c r="G16" s="17">
        <v>0</v>
      </c>
      <c r="H16" s="17">
        <v>0</v>
      </c>
      <c r="I16" s="17">
        <v>0</v>
      </c>
      <c r="J16" s="12">
        <f t="shared" si="2"/>
        <v>800000</v>
      </c>
      <c r="K16" s="13">
        <f t="shared" si="5"/>
        <v>0</v>
      </c>
      <c r="L16" s="18">
        <v>0</v>
      </c>
      <c r="M16" s="18">
        <v>0</v>
      </c>
      <c r="N16" s="18">
        <v>0</v>
      </c>
      <c r="O16" s="15">
        <f t="shared" si="3"/>
        <v>800000</v>
      </c>
    </row>
    <row r="17" spans="1:15" x14ac:dyDescent="0.25">
      <c r="A17" s="7" t="s">
        <v>31</v>
      </c>
      <c r="B17" s="8">
        <f t="shared" si="1"/>
        <v>6000000</v>
      </c>
      <c r="C17" s="16">
        <v>6000000</v>
      </c>
      <c r="D17" s="16">
        <v>0</v>
      </c>
      <c r="E17" s="16">
        <v>0</v>
      </c>
      <c r="F17" s="10">
        <f t="shared" si="4"/>
        <v>580000</v>
      </c>
      <c r="G17" s="17">
        <v>0</v>
      </c>
      <c r="H17" s="17">
        <v>500000</v>
      </c>
      <c r="I17" s="17">
        <v>80000</v>
      </c>
      <c r="J17" s="12">
        <f t="shared" si="2"/>
        <v>6580000</v>
      </c>
      <c r="K17" s="13">
        <f t="shared" si="5"/>
        <v>0</v>
      </c>
      <c r="L17" s="18">
        <v>0</v>
      </c>
      <c r="M17" s="18">
        <v>0</v>
      </c>
      <c r="N17" s="18">
        <v>0</v>
      </c>
      <c r="O17" s="15">
        <f t="shared" si="3"/>
        <v>6580000</v>
      </c>
    </row>
    <row r="18" spans="1:15" x14ac:dyDescent="0.25">
      <c r="A18" s="7" t="s">
        <v>32</v>
      </c>
      <c r="B18" s="8">
        <f t="shared" si="1"/>
        <v>750000</v>
      </c>
      <c r="C18" s="16">
        <v>750000</v>
      </c>
      <c r="D18" s="16">
        <v>0</v>
      </c>
      <c r="E18" s="16">
        <v>0</v>
      </c>
      <c r="F18" s="10">
        <f t="shared" si="4"/>
        <v>50000</v>
      </c>
      <c r="G18" s="17">
        <v>0</v>
      </c>
      <c r="H18" s="17">
        <v>50000</v>
      </c>
      <c r="I18" s="17">
        <v>0</v>
      </c>
      <c r="J18" s="12">
        <f t="shared" si="2"/>
        <v>800000</v>
      </c>
      <c r="K18" s="13">
        <f t="shared" si="5"/>
        <v>0</v>
      </c>
      <c r="L18" s="18">
        <v>0</v>
      </c>
      <c r="M18" s="18">
        <v>0</v>
      </c>
      <c r="N18" s="18">
        <v>0</v>
      </c>
      <c r="O18" s="15">
        <f t="shared" si="3"/>
        <v>800000</v>
      </c>
    </row>
    <row r="19" spans="1:15" x14ac:dyDescent="0.25">
      <c r="A19" s="7" t="s">
        <v>33</v>
      </c>
      <c r="B19" s="8">
        <f t="shared" si="1"/>
        <v>350000</v>
      </c>
      <c r="C19" s="16">
        <v>350000</v>
      </c>
      <c r="D19" s="16">
        <v>0</v>
      </c>
      <c r="E19" s="16">
        <v>0</v>
      </c>
      <c r="F19" s="10">
        <f t="shared" si="4"/>
        <v>40000</v>
      </c>
      <c r="G19" s="17">
        <v>0</v>
      </c>
      <c r="H19" s="17">
        <v>22000</v>
      </c>
      <c r="I19" s="17">
        <v>18000</v>
      </c>
      <c r="J19" s="12">
        <f t="shared" si="2"/>
        <v>390000</v>
      </c>
      <c r="K19" s="13">
        <f t="shared" si="5"/>
        <v>8000</v>
      </c>
      <c r="L19" s="18">
        <v>2000</v>
      </c>
      <c r="M19" s="18">
        <v>6000</v>
      </c>
      <c r="N19" s="18">
        <v>0</v>
      </c>
      <c r="O19" s="15">
        <f t="shared" si="3"/>
        <v>398000</v>
      </c>
    </row>
    <row r="20" spans="1:15" x14ac:dyDescent="0.25">
      <c r="A20" s="7" t="s">
        <v>34</v>
      </c>
      <c r="B20" s="8">
        <f t="shared" si="1"/>
        <v>85850000</v>
      </c>
      <c r="C20" s="16">
        <v>85000000</v>
      </c>
      <c r="D20" s="16">
        <v>0</v>
      </c>
      <c r="E20" s="16">
        <v>850000</v>
      </c>
      <c r="F20" s="10">
        <f t="shared" si="4"/>
        <v>5200000</v>
      </c>
      <c r="G20" s="17">
        <v>1950000</v>
      </c>
      <c r="H20" s="17">
        <v>2500000</v>
      </c>
      <c r="I20" s="17">
        <v>750000</v>
      </c>
      <c r="J20" s="12">
        <f t="shared" si="2"/>
        <v>91050000</v>
      </c>
      <c r="K20" s="13">
        <f t="shared" si="5"/>
        <v>1300000</v>
      </c>
      <c r="L20" s="18">
        <v>230000</v>
      </c>
      <c r="M20" s="18">
        <v>800000</v>
      </c>
      <c r="N20" s="18">
        <v>270000</v>
      </c>
      <c r="O20" s="15">
        <f t="shared" si="3"/>
        <v>92350000</v>
      </c>
    </row>
    <row r="21" spans="1:15" x14ac:dyDescent="0.25">
      <c r="A21" s="7" t="s">
        <v>35</v>
      </c>
      <c r="B21" s="8">
        <f t="shared" si="1"/>
        <v>2550000</v>
      </c>
      <c r="C21" s="16">
        <v>2550000</v>
      </c>
      <c r="D21" s="16">
        <v>0</v>
      </c>
      <c r="E21" s="16">
        <v>0</v>
      </c>
      <c r="F21" s="10">
        <f t="shared" si="4"/>
        <v>1120000</v>
      </c>
      <c r="G21" s="17">
        <v>0</v>
      </c>
      <c r="H21" s="17">
        <v>1120000</v>
      </c>
      <c r="I21" s="17">
        <v>0</v>
      </c>
      <c r="J21" s="12">
        <f t="shared" si="2"/>
        <v>3670000</v>
      </c>
      <c r="K21" s="13">
        <f t="shared" si="5"/>
        <v>0</v>
      </c>
      <c r="L21" s="18">
        <v>0</v>
      </c>
      <c r="M21" s="18">
        <v>0</v>
      </c>
      <c r="N21" s="18">
        <v>0</v>
      </c>
      <c r="O21" s="15">
        <f t="shared" si="3"/>
        <v>3670000</v>
      </c>
    </row>
    <row r="22" spans="1:15" x14ac:dyDescent="0.25">
      <c r="A22" s="7" t="s">
        <v>36</v>
      </c>
      <c r="B22" s="8">
        <f t="shared" si="1"/>
        <v>0</v>
      </c>
      <c r="C22" s="16">
        <v>0</v>
      </c>
      <c r="D22" s="16">
        <v>0</v>
      </c>
      <c r="E22" s="16">
        <v>0</v>
      </c>
      <c r="F22" s="10">
        <f t="shared" si="4"/>
        <v>56000</v>
      </c>
      <c r="G22" s="17">
        <v>0</v>
      </c>
      <c r="H22" s="17">
        <v>6000</v>
      </c>
      <c r="I22" s="17">
        <v>50000</v>
      </c>
      <c r="J22" s="12">
        <f t="shared" si="2"/>
        <v>56000</v>
      </c>
      <c r="K22" s="13">
        <f t="shared" si="5"/>
        <v>8000</v>
      </c>
      <c r="L22" s="18">
        <v>8000</v>
      </c>
      <c r="M22" s="18">
        <v>0</v>
      </c>
      <c r="N22" s="18">
        <v>0</v>
      </c>
      <c r="O22" s="15">
        <f t="shared" si="3"/>
        <v>64000</v>
      </c>
    </row>
    <row r="23" spans="1:15" x14ac:dyDescent="0.25">
      <c r="A23" s="7" t="s">
        <v>37</v>
      </c>
      <c r="B23" s="8">
        <f t="shared" si="1"/>
        <v>5800000</v>
      </c>
      <c r="C23" s="16">
        <v>5800000</v>
      </c>
      <c r="D23" s="16">
        <v>0</v>
      </c>
      <c r="E23" s="16">
        <v>0</v>
      </c>
      <c r="F23" s="10">
        <f t="shared" si="4"/>
        <v>1991000</v>
      </c>
      <c r="G23" s="17">
        <v>500000</v>
      </c>
      <c r="H23" s="17">
        <v>880000</v>
      </c>
      <c r="I23" s="17">
        <v>611000</v>
      </c>
      <c r="J23" s="12">
        <f t="shared" si="2"/>
        <v>7791000</v>
      </c>
      <c r="K23" s="13">
        <f t="shared" si="5"/>
        <v>685000</v>
      </c>
      <c r="L23" s="18">
        <v>10000</v>
      </c>
      <c r="M23" s="18">
        <v>5000</v>
      </c>
      <c r="N23" s="18">
        <v>670000</v>
      </c>
      <c r="O23" s="15">
        <f t="shared" si="3"/>
        <v>8476000</v>
      </c>
    </row>
    <row r="24" spans="1:15" x14ac:dyDescent="0.25">
      <c r="A24" s="7" t="s">
        <v>38</v>
      </c>
      <c r="B24" s="8">
        <f t="shared" si="1"/>
        <v>750000</v>
      </c>
      <c r="C24" s="16">
        <v>750000</v>
      </c>
      <c r="D24" s="16">
        <v>0</v>
      </c>
      <c r="E24" s="16">
        <v>0</v>
      </c>
      <c r="F24" s="10">
        <f t="shared" si="4"/>
        <v>0</v>
      </c>
      <c r="G24" s="17">
        <v>0</v>
      </c>
      <c r="H24" s="17">
        <v>0</v>
      </c>
      <c r="I24" s="17">
        <v>0</v>
      </c>
      <c r="J24" s="12">
        <f t="shared" si="2"/>
        <v>750000</v>
      </c>
      <c r="K24" s="13">
        <f t="shared" si="5"/>
        <v>0</v>
      </c>
      <c r="L24" s="18">
        <v>0</v>
      </c>
      <c r="M24" s="18">
        <v>0</v>
      </c>
      <c r="N24" s="18">
        <v>0</v>
      </c>
      <c r="O24" s="15">
        <f t="shared" si="3"/>
        <v>750000</v>
      </c>
    </row>
    <row r="25" spans="1:15" x14ac:dyDescent="0.25">
      <c r="A25" s="7" t="s">
        <v>39</v>
      </c>
      <c r="B25" s="8">
        <f t="shared" si="1"/>
        <v>250000</v>
      </c>
      <c r="C25" s="16">
        <v>250000</v>
      </c>
      <c r="D25" s="16">
        <v>0</v>
      </c>
      <c r="E25" s="16">
        <v>0</v>
      </c>
      <c r="F25" s="10">
        <f t="shared" si="4"/>
        <v>0</v>
      </c>
      <c r="G25" s="17">
        <v>0</v>
      </c>
      <c r="H25" s="17">
        <v>0</v>
      </c>
      <c r="I25" s="17">
        <v>0</v>
      </c>
      <c r="J25" s="12">
        <f t="shared" si="2"/>
        <v>250000</v>
      </c>
      <c r="K25" s="13">
        <f t="shared" si="5"/>
        <v>0</v>
      </c>
      <c r="L25" s="18">
        <v>0</v>
      </c>
      <c r="M25" s="18">
        <v>0</v>
      </c>
      <c r="N25" s="18">
        <v>0</v>
      </c>
      <c r="O25" s="15">
        <f t="shared" si="3"/>
        <v>250000</v>
      </c>
    </row>
    <row r="26" spans="1:15" x14ac:dyDescent="0.25">
      <c r="A26" s="7" t="s">
        <v>40</v>
      </c>
      <c r="B26" s="8">
        <f t="shared" si="1"/>
        <v>7808000</v>
      </c>
      <c r="C26" s="16">
        <v>0</v>
      </c>
      <c r="D26" s="16">
        <v>6588000</v>
      </c>
      <c r="E26" s="16">
        <v>1220000</v>
      </c>
      <c r="F26" s="10">
        <f t="shared" si="4"/>
        <v>3800000</v>
      </c>
      <c r="G26" s="17">
        <v>0</v>
      </c>
      <c r="H26" s="17">
        <v>0</v>
      </c>
      <c r="I26" s="17">
        <v>3800000</v>
      </c>
      <c r="J26" s="12">
        <f t="shared" si="2"/>
        <v>11608000</v>
      </c>
      <c r="K26" s="13">
        <f t="shared" si="5"/>
        <v>0</v>
      </c>
      <c r="L26" s="18">
        <v>0</v>
      </c>
      <c r="M26" s="18">
        <v>0</v>
      </c>
      <c r="N26" s="18">
        <v>0</v>
      </c>
      <c r="O26" s="15">
        <f t="shared" si="3"/>
        <v>11608000</v>
      </c>
    </row>
    <row r="27" spans="1:15" x14ac:dyDescent="0.25">
      <c r="A27" s="7" t="s">
        <v>41</v>
      </c>
      <c r="B27" s="8">
        <f t="shared" si="1"/>
        <v>1470000</v>
      </c>
      <c r="C27" s="16">
        <v>1470000</v>
      </c>
      <c r="D27" s="16">
        <v>0</v>
      </c>
      <c r="E27" s="16">
        <v>0</v>
      </c>
      <c r="F27" s="10">
        <f t="shared" si="4"/>
        <v>4150000</v>
      </c>
      <c r="G27" s="17">
        <v>0</v>
      </c>
      <c r="H27" s="17">
        <v>0</v>
      </c>
      <c r="I27" s="17">
        <v>4150000</v>
      </c>
      <c r="J27" s="12">
        <f t="shared" si="2"/>
        <v>5620000</v>
      </c>
      <c r="K27" s="13">
        <f t="shared" si="5"/>
        <v>0</v>
      </c>
      <c r="L27" s="18">
        <v>0</v>
      </c>
      <c r="M27" s="18">
        <v>0</v>
      </c>
      <c r="N27" s="18">
        <v>0</v>
      </c>
      <c r="O27" s="15">
        <f t="shared" si="3"/>
        <v>5620000</v>
      </c>
    </row>
    <row r="28" spans="1:15" x14ac:dyDescent="0.25">
      <c r="A28" s="7" t="s">
        <v>42</v>
      </c>
      <c r="B28" s="8">
        <f t="shared" si="1"/>
        <v>72000</v>
      </c>
      <c r="C28" s="16">
        <v>72000</v>
      </c>
      <c r="D28" s="16">
        <v>0</v>
      </c>
      <c r="E28" s="16">
        <v>0</v>
      </c>
      <c r="F28" s="10">
        <f t="shared" si="4"/>
        <v>0</v>
      </c>
      <c r="G28" s="17">
        <v>0</v>
      </c>
      <c r="H28" s="17">
        <v>0</v>
      </c>
      <c r="I28" s="17">
        <v>0</v>
      </c>
      <c r="J28" s="12">
        <f t="shared" si="2"/>
        <v>72000</v>
      </c>
      <c r="K28" s="13">
        <f t="shared" si="5"/>
        <v>0</v>
      </c>
      <c r="L28" s="18">
        <v>0</v>
      </c>
      <c r="M28" s="18">
        <v>0</v>
      </c>
      <c r="N28" s="18">
        <v>0</v>
      </c>
      <c r="O28" s="15">
        <f t="shared" si="3"/>
        <v>72000</v>
      </c>
    </row>
    <row r="29" spans="1:15" x14ac:dyDescent="0.25">
      <c r="A29" s="7" t="s">
        <v>43</v>
      </c>
      <c r="B29" s="8">
        <f t="shared" si="1"/>
        <v>138577000</v>
      </c>
      <c r="C29" s="9">
        <f>SUM(C30:C34)</f>
        <v>129347000</v>
      </c>
      <c r="D29" s="9">
        <f t="shared" ref="D29:E29" si="6">SUM(D30:D34)</f>
        <v>6588000</v>
      </c>
      <c r="E29" s="9">
        <f t="shared" si="6"/>
        <v>2642000</v>
      </c>
      <c r="F29" s="10">
        <f t="shared" si="4"/>
        <v>22150000</v>
      </c>
      <c r="G29" s="11">
        <f>SUM(G30:G34)</f>
        <v>3000000</v>
      </c>
      <c r="H29" s="11">
        <f t="shared" ref="H29:I29" si="7">SUM(H30:H34)</f>
        <v>8000000</v>
      </c>
      <c r="I29" s="11">
        <f t="shared" si="7"/>
        <v>11150000</v>
      </c>
      <c r="J29" s="12">
        <f t="shared" si="2"/>
        <v>160727000</v>
      </c>
      <c r="K29" s="13">
        <f>SUM(L29:N29)</f>
        <v>5280000</v>
      </c>
      <c r="L29" s="14">
        <f>SUM(L30:L34)</f>
        <v>1830000</v>
      </c>
      <c r="M29" s="14">
        <f t="shared" ref="M29:N29" si="8">SUM(M30:M34)</f>
        <v>1950000</v>
      </c>
      <c r="N29" s="14">
        <f t="shared" si="8"/>
        <v>1500000</v>
      </c>
      <c r="O29" s="15">
        <f t="shared" si="3"/>
        <v>166007000</v>
      </c>
    </row>
    <row r="30" spans="1:15" x14ac:dyDescent="0.25">
      <c r="A30" s="7" t="s">
        <v>44</v>
      </c>
      <c r="B30" s="8">
        <f t="shared" si="1"/>
        <v>0</v>
      </c>
      <c r="C30" s="16">
        <v>0</v>
      </c>
      <c r="D30" s="16">
        <v>0</v>
      </c>
      <c r="E30" s="16">
        <v>0</v>
      </c>
      <c r="F30" s="10">
        <f t="shared" si="4"/>
        <v>0</v>
      </c>
      <c r="G30" s="17">
        <v>0</v>
      </c>
      <c r="H30" s="17">
        <v>0</v>
      </c>
      <c r="I30" s="17">
        <v>0</v>
      </c>
      <c r="J30" s="12">
        <f t="shared" si="2"/>
        <v>0</v>
      </c>
      <c r="K30" s="13">
        <v>500000</v>
      </c>
      <c r="L30" s="18">
        <v>0</v>
      </c>
      <c r="M30" s="18">
        <v>850000</v>
      </c>
      <c r="N30" s="18">
        <v>0</v>
      </c>
      <c r="O30" s="15">
        <f t="shared" si="3"/>
        <v>500000</v>
      </c>
    </row>
    <row r="31" spans="1:15" x14ac:dyDescent="0.25">
      <c r="A31" s="7" t="s">
        <v>45</v>
      </c>
      <c r="B31" s="8">
        <f t="shared" si="1"/>
        <v>0</v>
      </c>
      <c r="C31" s="16">
        <v>0</v>
      </c>
      <c r="D31" s="16">
        <v>0</v>
      </c>
      <c r="E31" s="16">
        <v>0</v>
      </c>
      <c r="F31" s="10">
        <f t="shared" si="4"/>
        <v>10350000</v>
      </c>
      <c r="G31" s="17">
        <v>0</v>
      </c>
      <c r="H31" s="17">
        <v>7800000</v>
      </c>
      <c r="I31" s="17">
        <v>2550000</v>
      </c>
      <c r="J31" s="12">
        <f t="shared" si="2"/>
        <v>10350000</v>
      </c>
      <c r="K31" s="13">
        <v>4501000</v>
      </c>
      <c r="L31" s="18">
        <v>1800000</v>
      </c>
      <c r="M31" s="18">
        <v>500000</v>
      </c>
      <c r="N31" s="18">
        <v>1500000</v>
      </c>
      <c r="O31" s="15">
        <f t="shared" si="3"/>
        <v>14851000</v>
      </c>
    </row>
    <row r="32" spans="1:15" x14ac:dyDescent="0.25">
      <c r="A32" s="7" t="s">
        <v>46</v>
      </c>
      <c r="B32" s="8">
        <f t="shared" si="1"/>
        <v>0</v>
      </c>
      <c r="C32" s="16">
        <v>0</v>
      </c>
      <c r="D32" s="16">
        <v>0</v>
      </c>
      <c r="E32" s="16">
        <v>0</v>
      </c>
      <c r="F32" s="10">
        <f t="shared" si="4"/>
        <v>0</v>
      </c>
      <c r="G32" s="17">
        <v>0</v>
      </c>
      <c r="H32" s="17">
        <v>0</v>
      </c>
      <c r="I32" s="17">
        <v>0</v>
      </c>
      <c r="J32" s="12">
        <f t="shared" si="2"/>
        <v>0</v>
      </c>
      <c r="K32" s="13">
        <v>550000</v>
      </c>
      <c r="L32" s="18">
        <v>0</v>
      </c>
      <c r="M32" s="18">
        <v>600000</v>
      </c>
      <c r="N32" s="18">
        <v>0</v>
      </c>
      <c r="O32" s="15">
        <f t="shared" si="3"/>
        <v>550000</v>
      </c>
    </row>
    <row r="33" spans="1:15" x14ac:dyDescent="0.25">
      <c r="A33" s="7" t="s">
        <v>47</v>
      </c>
      <c r="B33" s="8">
        <f t="shared" si="1"/>
        <v>0</v>
      </c>
      <c r="C33" s="16">
        <v>0</v>
      </c>
      <c r="D33" s="16">
        <v>0</v>
      </c>
      <c r="E33" s="16">
        <v>0</v>
      </c>
      <c r="F33" s="10">
        <f>SUM(G33:I33)</f>
        <v>8800000</v>
      </c>
      <c r="G33" s="17">
        <v>0</v>
      </c>
      <c r="H33" s="17">
        <v>200000</v>
      </c>
      <c r="I33" s="17">
        <v>8600000</v>
      </c>
      <c r="J33" s="12">
        <f t="shared" si="2"/>
        <v>8800000</v>
      </c>
      <c r="K33" s="13">
        <v>30000</v>
      </c>
      <c r="L33" s="18">
        <v>30000</v>
      </c>
      <c r="M33" s="18">
        <v>0</v>
      </c>
      <c r="N33" s="18">
        <v>0</v>
      </c>
      <c r="O33" s="15">
        <f t="shared" si="3"/>
        <v>8830000</v>
      </c>
    </row>
    <row r="34" spans="1:15" x14ac:dyDescent="0.25">
      <c r="A34" s="7" t="s">
        <v>48</v>
      </c>
      <c r="B34" s="8">
        <f t="shared" si="1"/>
        <v>138577000</v>
      </c>
      <c r="C34" s="16">
        <v>129347000</v>
      </c>
      <c r="D34" s="16">
        <v>6588000</v>
      </c>
      <c r="E34" s="16">
        <v>2642000</v>
      </c>
      <c r="F34" s="10">
        <f>SUM(G34:I34)</f>
        <v>3000000</v>
      </c>
      <c r="G34" s="17">
        <v>3000000</v>
      </c>
      <c r="H34" s="17">
        <v>0</v>
      </c>
      <c r="I34" s="17">
        <v>0</v>
      </c>
      <c r="J34" s="12">
        <f t="shared" si="2"/>
        <v>141577000</v>
      </c>
      <c r="K34" s="13">
        <v>0</v>
      </c>
      <c r="L34" s="18">
        <v>0</v>
      </c>
      <c r="M34" s="18">
        <v>0</v>
      </c>
      <c r="N34" s="18">
        <v>0</v>
      </c>
      <c r="O34" s="15">
        <f t="shared" si="3"/>
        <v>141577000</v>
      </c>
    </row>
    <row r="40" spans="1:15" x14ac:dyDescent="0.25">
      <c r="A40" s="49" t="s">
        <v>0</v>
      </c>
      <c r="B40" s="50" t="s">
        <v>59</v>
      </c>
      <c r="C40" s="50" t="s">
        <v>50</v>
      </c>
      <c r="D40" s="50" t="s">
        <v>49</v>
      </c>
      <c r="E40" s="39" t="s">
        <v>1</v>
      </c>
      <c r="F40" s="39"/>
      <c r="G40" s="39"/>
      <c r="H40" s="40" t="s">
        <v>2</v>
      </c>
      <c r="I40" s="40"/>
      <c r="J40" s="40"/>
      <c r="K40" s="42" t="s">
        <v>4</v>
      </c>
      <c r="L40" s="42"/>
      <c r="M40" s="42"/>
    </row>
    <row r="41" spans="1:15" x14ac:dyDescent="0.25">
      <c r="A41" s="49"/>
      <c r="B41" s="50"/>
      <c r="C41" s="50"/>
      <c r="D41" s="50"/>
      <c r="E41" s="26">
        <v>2015</v>
      </c>
      <c r="F41" s="26">
        <v>2014</v>
      </c>
      <c r="G41" s="26">
        <v>2013</v>
      </c>
      <c r="H41" s="3">
        <v>2015</v>
      </c>
      <c r="I41" s="3">
        <v>2014</v>
      </c>
      <c r="J41" s="3">
        <v>2013</v>
      </c>
      <c r="K41" s="5">
        <v>2015</v>
      </c>
      <c r="L41" s="5">
        <v>2014</v>
      </c>
      <c r="M41" s="5">
        <v>2013</v>
      </c>
    </row>
    <row r="42" spans="1:15" x14ac:dyDescent="0.25">
      <c r="A42" s="7" t="s">
        <v>17</v>
      </c>
      <c r="B42" s="15">
        <v>166007000</v>
      </c>
      <c r="C42" s="15">
        <v>147390731</v>
      </c>
      <c r="D42" s="15">
        <v>145013855</v>
      </c>
      <c r="E42" s="8">
        <v>138577000</v>
      </c>
      <c r="F42" s="8">
        <v>113522500</v>
      </c>
      <c r="G42" s="8">
        <v>101572705</v>
      </c>
      <c r="H42" s="10">
        <v>22150000</v>
      </c>
      <c r="I42" s="10">
        <v>27638231</v>
      </c>
      <c r="J42" s="10">
        <v>37860150</v>
      </c>
      <c r="K42" s="13">
        <v>5280000</v>
      </c>
      <c r="L42" s="13">
        <v>6230000</v>
      </c>
      <c r="M42" s="13">
        <v>5581000</v>
      </c>
    </row>
    <row r="43" spans="1:15" x14ac:dyDescent="0.25">
      <c r="A43" s="7" t="s">
        <v>18</v>
      </c>
      <c r="B43" s="15">
        <v>2600000</v>
      </c>
      <c r="C43" s="15">
        <v>4211744</v>
      </c>
      <c r="D43" s="15">
        <v>5152886</v>
      </c>
      <c r="E43" s="8">
        <v>2500000</v>
      </c>
      <c r="F43" s="8">
        <v>2361744</v>
      </c>
      <c r="G43" s="8">
        <v>1860150</v>
      </c>
      <c r="H43" s="10">
        <v>100000</v>
      </c>
      <c r="I43" s="10">
        <v>1850000</v>
      </c>
      <c r="J43" s="10">
        <v>3292736</v>
      </c>
      <c r="K43" s="13">
        <v>0</v>
      </c>
      <c r="L43" s="13">
        <v>0</v>
      </c>
      <c r="M43" s="13">
        <v>0</v>
      </c>
    </row>
    <row r="44" spans="1:15" x14ac:dyDescent="0.25">
      <c r="A44" s="7" t="s">
        <v>19</v>
      </c>
      <c r="B44" s="15">
        <v>864000</v>
      </c>
      <c r="C44" s="15">
        <v>864000</v>
      </c>
      <c r="D44" s="15">
        <v>1783973</v>
      </c>
      <c r="E44" s="8">
        <v>864000</v>
      </c>
      <c r="F44" s="8">
        <v>864000</v>
      </c>
      <c r="G44" s="8">
        <v>1781063</v>
      </c>
      <c r="H44" s="10">
        <v>0</v>
      </c>
      <c r="I44" s="10">
        <v>0</v>
      </c>
      <c r="J44" s="10">
        <v>2910</v>
      </c>
      <c r="K44" s="13">
        <v>0</v>
      </c>
      <c r="L44" s="13">
        <v>0</v>
      </c>
      <c r="M44" s="13">
        <v>0</v>
      </c>
    </row>
    <row r="45" spans="1:15" x14ac:dyDescent="0.25">
      <c r="A45" s="7" t="s">
        <v>20</v>
      </c>
      <c r="B45" s="15">
        <v>3748000</v>
      </c>
      <c r="C45" s="15">
        <v>5010329</v>
      </c>
      <c r="D45" s="15">
        <v>3988927</v>
      </c>
      <c r="E45" s="8">
        <v>2040000</v>
      </c>
      <c r="F45" s="8">
        <v>1312680</v>
      </c>
      <c r="G45" s="8">
        <v>1194876</v>
      </c>
      <c r="H45" s="10">
        <v>590000</v>
      </c>
      <c r="I45" s="10">
        <v>1131649</v>
      </c>
      <c r="J45" s="10">
        <v>1026051</v>
      </c>
      <c r="K45" s="13">
        <v>1118000</v>
      </c>
      <c r="L45" s="13">
        <v>2566000</v>
      </c>
      <c r="M45" s="13">
        <v>1768000</v>
      </c>
    </row>
    <row r="46" spans="1:15" x14ac:dyDescent="0.25">
      <c r="A46" s="7" t="s">
        <v>21</v>
      </c>
      <c r="B46" s="15">
        <v>500000</v>
      </c>
      <c r="C46" s="15">
        <v>500000</v>
      </c>
      <c r="D46" s="15">
        <v>280000</v>
      </c>
      <c r="E46" s="8">
        <v>500000</v>
      </c>
      <c r="F46" s="8">
        <v>500000</v>
      </c>
      <c r="G46" s="8">
        <v>280000</v>
      </c>
      <c r="H46" s="10">
        <v>0</v>
      </c>
      <c r="I46" s="10">
        <v>0</v>
      </c>
      <c r="J46" s="10">
        <v>0</v>
      </c>
      <c r="K46" s="13">
        <v>0</v>
      </c>
      <c r="L46" s="13">
        <v>0</v>
      </c>
      <c r="M46" s="13">
        <v>0</v>
      </c>
    </row>
    <row r="47" spans="1:15" x14ac:dyDescent="0.25">
      <c r="A47" s="7" t="s">
        <v>22</v>
      </c>
      <c r="B47" s="15">
        <v>2657000</v>
      </c>
      <c r="C47" s="15">
        <v>2791910</v>
      </c>
      <c r="D47" s="15">
        <v>2268910</v>
      </c>
      <c r="E47" s="8">
        <v>2032000</v>
      </c>
      <c r="F47" s="8">
        <v>2031910</v>
      </c>
      <c r="G47" s="8">
        <v>988910</v>
      </c>
      <c r="H47" s="10">
        <v>340000</v>
      </c>
      <c r="I47" s="10">
        <v>340000</v>
      </c>
      <c r="J47" s="10">
        <v>340000</v>
      </c>
      <c r="K47" s="13">
        <v>285000</v>
      </c>
      <c r="L47" s="13">
        <v>420000</v>
      </c>
      <c r="M47" s="13">
        <v>940000</v>
      </c>
    </row>
    <row r="48" spans="1:15" x14ac:dyDescent="0.25">
      <c r="A48" s="7" t="s">
        <v>23</v>
      </c>
      <c r="B48" s="15">
        <v>4155000</v>
      </c>
      <c r="C48" s="15">
        <v>3135000</v>
      </c>
      <c r="D48" s="15">
        <v>3397240</v>
      </c>
      <c r="E48" s="8">
        <v>3500000</v>
      </c>
      <c r="F48" s="8">
        <v>2500000</v>
      </c>
      <c r="G48" s="8">
        <v>1522240</v>
      </c>
      <c r="H48" s="10">
        <v>405000</v>
      </c>
      <c r="I48" s="10">
        <v>405000</v>
      </c>
      <c r="J48" s="10">
        <v>1405000</v>
      </c>
      <c r="K48" s="13">
        <v>250000</v>
      </c>
      <c r="L48" s="13">
        <v>230000</v>
      </c>
      <c r="M48" s="13">
        <v>470000</v>
      </c>
    </row>
    <row r="49" spans="1:13" x14ac:dyDescent="0.25">
      <c r="A49" s="7" t="s">
        <v>24</v>
      </c>
      <c r="B49" s="15">
        <v>1772000</v>
      </c>
      <c r="C49" s="15">
        <v>2366729</v>
      </c>
      <c r="D49" s="15">
        <v>1970880</v>
      </c>
      <c r="E49" s="8">
        <v>1541000</v>
      </c>
      <c r="F49" s="8">
        <v>1590729</v>
      </c>
      <c r="G49" s="8">
        <v>1404729</v>
      </c>
      <c r="H49" s="10">
        <v>211000</v>
      </c>
      <c r="I49" s="10">
        <v>765000</v>
      </c>
      <c r="J49" s="10">
        <v>555151</v>
      </c>
      <c r="K49" s="13">
        <v>20000</v>
      </c>
      <c r="L49" s="13">
        <v>11000</v>
      </c>
      <c r="M49" s="13">
        <v>11000</v>
      </c>
    </row>
    <row r="50" spans="1:13" x14ac:dyDescent="0.25">
      <c r="A50" s="7" t="s">
        <v>25</v>
      </c>
      <c r="B50" s="15">
        <v>542000</v>
      </c>
      <c r="C50" s="15">
        <v>442000</v>
      </c>
      <c r="D50" s="15">
        <v>448629</v>
      </c>
      <c r="E50" s="8">
        <v>500000</v>
      </c>
      <c r="F50" s="8">
        <v>400000</v>
      </c>
      <c r="G50" s="8">
        <v>240000</v>
      </c>
      <c r="H50" s="10">
        <v>12000</v>
      </c>
      <c r="I50" s="10">
        <v>12000</v>
      </c>
      <c r="J50" s="10">
        <v>178629</v>
      </c>
      <c r="K50" s="13">
        <v>30000</v>
      </c>
      <c r="L50" s="13">
        <v>30000</v>
      </c>
      <c r="M50" s="13">
        <v>30000</v>
      </c>
    </row>
    <row r="51" spans="1:13" x14ac:dyDescent="0.25">
      <c r="A51" s="7" t="s">
        <v>26</v>
      </c>
      <c r="B51" s="15">
        <v>6205000</v>
      </c>
      <c r="C51" s="15">
        <v>4869450</v>
      </c>
      <c r="D51" s="15">
        <v>4628001</v>
      </c>
      <c r="E51" s="8">
        <v>5800000</v>
      </c>
      <c r="F51" s="8">
        <v>4500000</v>
      </c>
      <c r="G51" s="8">
        <v>3382101</v>
      </c>
      <c r="H51" s="10">
        <v>405000</v>
      </c>
      <c r="I51" s="10">
        <v>369450</v>
      </c>
      <c r="J51" s="10">
        <v>1245900</v>
      </c>
      <c r="K51" s="13">
        <v>0</v>
      </c>
      <c r="L51" s="13">
        <v>0</v>
      </c>
      <c r="M51" s="13">
        <v>0</v>
      </c>
    </row>
    <row r="52" spans="1:13" x14ac:dyDescent="0.25">
      <c r="A52" s="7" t="s">
        <v>27</v>
      </c>
      <c r="B52" s="15">
        <v>800000</v>
      </c>
      <c r="C52" s="15">
        <v>778000</v>
      </c>
      <c r="D52" s="15">
        <v>778000</v>
      </c>
      <c r="E52" s="8">
        <v>800000</v>
      </c>
      <c r="F52" s="8">
        <v>778000</v>
      </c>
      <c r="G52" s="8">
        <v>778000</v>
      </c>
      <c r="H52" s="10">
        <v>0</v>
      </c>
      <c r="I52" s="10">
        <v>0</v>
      </c>
      <c r="J52" s="10">
        <v>0</v>
      </c>
      <c r="K52" s="13">
        <v>0</v>
      </c>
      <c r="L52" s="13">
        <v>0</v>
      </c>
      <c r="M52" s="13">
        <v>0</v>
      </c>
    </row>
    <row r="53" spans="1:13" x14ac:dyDescent="0.25">
      <c r="A53" s="7" t="s">
        <v>28</v>
      </c>
      <c r="B53" s="15">
        <v>10226000</v>
      </c>
      <c r="C53" s="15">
        <v>8485303</v>
      </c>
      <c r="D53" s="15">
        <v>10133500</v>
      </c>
      <c r="E53" s="8">
        <v>5550000</v>
      </c>
      <c r="F53" s="8">
        <v>5520656</v>
      </c>
      <c r="G53" s="8">
        <v>5520656</v>
      </c>
      <c r="H53" s="10">
        <v>3100000</v>
      </c>
      <c r="I53" s="10">
        <v>1577647</v>
      </c>
      <c r="J53" s="10">
        <v>3637844</v>
      </c>
      <c r="K53" s="13">
        <v>1576000</v>
      </c>
      <c r="L53" s="13">
        <v>1387000</v>
      </c>
      <c r="M53" s="13">
        <v>975000</v>
      </c>
    </row>
    <row r="54" spans="1:13" x14ac:dyDescent="0.25">
      <c r="A54" s="7" t="s">
        <v>29</v>
      </c>
      <c r="B54" s="15">
        <v>500000</v>
      </c>
      <c r="C54" s="15">
        <v>400000</v>
      </c>
      <c r="D54" s="15">
        <v>400000</v>
      </c>
      <c r="E54" s="8">
        <v>500000</v>
      </c>
      <c r="F54" s="8">
        <v>400000</v>
      </c>
      <c r="G54" s="8">
        <v>400000</v>
      </c>
      <c r="H54" s="10">
        <v>0</v>
      </c>
      <c r="I54" s="10">
        <v>0</v>
      </c>
      <c r="J54" s="10">
        <v>0</v>
      </c>
      <c r="K54" s="13">
        <v>0</v>
      </c>
      <c r="L54" s="13">
        <v>0</v>
      </c>
      <c r="M54" s="13">
        <v>0</v>
      </c>
    </row>
    <row r="55" spans="1:13" x14ac:dyDescent="0.25">
      <c r="A55" s="7" t="s">
        <v>30</v>
      </c>
      <c r="B55" s="15">
        <v>800000</v>
      </c>
      <c r="C55" s="15">
        <v>500000</v>
      </c>
      <c r="D55" s="15">
        <v>300000</v>
      </c>
      <c r="E55" s="8">
        <v>800000</v>
      </c>
      <c r="F55" s="8">
        <v>500000</v>
      </c>
      <c r="G55" s="8">
        <v>300000</v>
      </c>
      <c r="H55" s="10">
        <v>0</v>
      </c>
      <c r="I55" s="10">
        <v>0</v>
      </c>
      <c r="J55" s="10">
        <v>0</v>
      </c>
      <c r="K55" s="13">
        <v>0</v>
      </c>
      <c r="L55" s="13">
        <v>0</v>
      </c>
      <c r="M55" s="13">
        <v>0</v>
      </c>
    </row>
    <row r="56" spans="1:13" x14ac:dyDescent="0.25">
      <c r="A56" s="7" t="s">
        <v>31</v>
      </c>
      <c r="B56" s="15">
        <v>6580000</v>
      </c>
      <c r="C56" s="15">
        <v>3874160</v>
      </c>
      <c r="D56" s="15">
        <v>3637400</v>
      </c>
      <c r="E56" s="8">
        <v>6000000</v>
      </c>
      <c r="F56" s="8">
        <v>3500000</v>
      </c>
      <c r="G56" s="8">
        <v>2843000</v>
      </c>
      <c r="H56" s="10">
        <v>580000</v>
      </c>
      <c r="I56" s="10">
        <v>374160</v>
      </c>
      <c r="J56" s="10">
        <v>794400</v>
      </c>
      <c r="K56" s="13">
        <v>0</v>
      </c>
      <c r="L56" s="13">
        <v>0</v>
      </c>
      <c r="M56" s="13">
        <v>0</v>
      </c>
    </row>
    <row r="57" spans="1:13" x14ac:dyDescent="0.25">
      <c r="A57" s="7" t="s">
        <v>32</v>
      </c>
      <c r="B57" s="15">
        <v>800000</v>
      </c>
      <c r="C57" s="15">
        <v>546414</v>
      </c>
      <c r="D57" s="15">
        <v>667230</v>
      </c>
      <c r="E57" s="8">
        <v>750000</v>
      </c>
      <c r="F57" s="8">
        <v>496414</v>
      </c>
      <c r="G57" s="8">
        <v>496414</v>
      </c>
      <c r="H57" s="10">
        <v>50000</v>
      </c>
      <c r="I57" s="10">
        <v>50000</v>
      </c>
      <c r="J57" s="10">
        <v>170816</v>
      </c>
      <c r="K57" s="13">
        <v>0</v>
      </c>
      <c r="L57" s="13">
        <v>0</v>
      </c>
      <c r="M57" s="13">
        <v>0</v>
      </c>
    </row>
    <row r="58" spans="1:13" x14ac:dyDescent="0.25">
      <c r="A58" s="7" t="s">
        <v>33</v>
      </c>
      <c r="B58" s="15">
        <v>398000</v>
      </c>
      <c r="C58" s="15">
        <v>373000</v>
      </c>
      <c r="D58" s="15">
        <v>347804</v>
      </c>
      <c r="E58" s="8">
        <v>350000</v>
      </c>
      <c r="F58" s="8">
        <v>350000</v>
      </c>
      <c r="G58" s="8">
        <v>324804</v>
      </c>
      <c r="H58" s="10">
        <v>40000</v>
      </c>
      <c r="I58" s="10">
        <v>20000</v>
      </c>
      <c r="J58" s="10">
        <v>20000</v>
      </c>
      <c r="K58" s="13">
        <v>8000</v>
      </c>
      <c r="L58" s="13">
        <v>3000</v>
      </c>
      <c r="M58" s="13">
        <v>3000</v>
      </c>
    </row>
    <row r="59" spans="1:13" x14ac:dyDescent="0.25">
      <c r="A59" s="7" t="s">
        <v>34</v>
      </c>
      <c r="B59" s="15">
        <v>92350000</v>
      </c>
      <c r="C59" s="15">
        <v>80927735</v>
      </c>
      <c r="D59" s="15">
        <v>84303470</v>
      </c>
      <c r="E59" s="8">
        <v>85850000</v>
      </c>
      <c r="F59" s="8">
        <v>69215410</v>
      </c>
      <c r="G59" s="8">
        <v>66682493</v>
      </c>
      <c r="H59" s="10">
        <v>5200000</v>
      </c>
      <c r="I59" s="10">
        <v>10822325</v>
      </c>
      <c r="J59" s="10">
        <v>16830977</v>
      </c>
      <c r="K59" s="13">
        <v>1300000</v>
      </c>
      <c r="L59" s="13">
        <v>890000</v>
      </c>
      <c r="M59" s="13">
        <v>790000</v>
      </c>
    </row>
    <row r="60" spans="1:13" x14ac:dyDescent="0.25">
      <c r="A60" s="7" t="s">
        <v>35</v>
      </c>
      <c r="B60" s="15">
        <v>3670000</v>
      </c>
      <c r="C60" s="15">
        <v>2100000</v>
      </c>
      <c r="D60" s="15">
        <v>2000000</v>
      </c>
      <c r="E60" s="8">
        <v>2550000</v>
      </c>
      <c r="F60" s="8">
        <v>2100000</v>
      </c>
      <c r="G60" s="8">
        <v>2000000</v>
      </c>
      <c r="H60" s="10">
        <v>1120000</v>
      </c>
      <c r="I60" s="10">
        <v>0</v>
      </c>
      <c r="J60" s="10">
        <v>0</v>
      </c>
      <c r="K60" s="13">
        <v>0</v>
      </c>
      <c r="L60" s="13">
        <v>0</v>
      </c>
      <c r="M60" s="13">
        <v>0</v>
      </c>
    </row>
    <row r="61" spans="1:13" x14ac:dyDescent="0.25">
      <c r="A61" s="7" t="s">
        <v>36</v>
      </c>
      <c r="B61" s="15">
        <v>64000</v>
      </c>
      <c r="C61" s="15">
        <v>64000</v>
      </c>
      <c r="D61" s="15">
        <v>64000</v>
      </c>
      <c r="E61" s="8">
        <v>0</v>
      </c>
      <c r="F61" s="8">
        <v>0</v>
      </c>
      <c r="G61" s="8">
        <v>0</v>
      </c>
      <c r="H61" s="10">
        <v>56000</v>
      </c>
      <c r="I61" s="10">
        <v>56000</v>
      </c>
      <c r="J61" s="10">
        <v>56000</v>
      </c>
      <c r="K61" s="13">
        <v>8000</v>
      </c>
      <c r="L61" s="13">
        <v>8000</v>
      </c>
      <c r="M61" s="13">
        <v>8000</v>
      </c>
    </row>
    <row r="62" spans="1:13" x14ac:dyDescent="0.25">
      <c r="A62" s="7" t="s">
        <v>37</v>
      </c>
      <c r="B62" s="15">
        <v>8476000</v>
      </c>
      <c r="C62" s="15">
        <v>8698592</v>
      </c>
      <c r="D62" s="15">
        <v>5763000</v>
      </c>
      <c r="E62" s="8">
        <v>5800000</v>
      </c>
      <c r="F62" s="8">
        <v>4298592</v>
      </c>
      <c r="G62" s="8">
        <v>475764</v>
      </c>
      <c r="H62" s="10">
        <v>1991000</v>
      </c>
      <c r="I62" s="10">
        <v>3715000</v>
      </c>
      <c r="J62" s="10">
        <v>4701236</v>
      </c>
      <c r="K62" s="13">
        <v>685000</v>
      </c>
      <c r="L62" s="13">
        <v>685000</v>
      </c>
      <c r="M62" s="13">
        <v>586000</v>
      </c>
    </row>
    <row r="63" spans="1:13" x14ac:dyDescent="0.25">
      <c r="A63" s="7" t="s">
        <v>38</v>
      </c>
      <c r="B63" s="15">
        <v>750000</v>
      </c>
      <c r="C63" s="15">
        <v>750000</v>
      </c>
      <c r="D63" s="15">
        <v>500000</v>
      </c>
      <c r="E63" s="8">
        <v>750000</v>
      </c>
      <c r="F63" s="8">
        <v>750000</v>
      </c>
      <c r="G63" s="8">
        <v>500000</v>
      </c>
      <c r="H63" s="10">
        <v>0</v>
      </c>
      <c r="I63" s="10">
        <v>0</v>
      </c>
      <c r="J63" s="10">
        <v>0</v>
      </c>
      <c r="K63" s="13">
        <v>0</v>
      </c>
      <c r="L63" s="13">
        <v>0</v>
      </c>
      <c r="M63" s="13">
        <v>0</v>
      </c>
    </row>
    <row r="64" spans="1:13" x14ac:dyDescent="0.25">
      <c r="A64" s="7" t="s">
        <v>39</v>
      </c>
      <c r="B64" s="15">
        <v>250000</v>
      </c>
      <c r="C64" s="15">
        <v>183365</v>
      </c>
      <c r="D64" s="15">
        <v>183365</v>
      </c>
      <c r="E64" s="8">
        <v>250000</v>
      </c>
      <c r="F64" s="8">
        <v>183365</v>
      </c>
      <c r="G64" s="8">
        <v>183365</v>
      </c>
      <c r="H64" s="10">
        <v>0</v>
      </c>
      <c r="I64" s="10">
        <v>0</v>
      </c>
      <c r="J64" s="10">
        <v>0</v>
      </c>
      <c r="K64" s="13">
        <v>0</v>
      </c>
      <c r="L64" s="13">
        <v>0</v>
      </c>
      <c r="M64" s="13">
        <v>0</v>
      </c>
    </row>
    <row r="65" spans="1:13" x14ac:dyDescent="0.25">
      <c r="A65" s="7" t="s">
        <v>40</v>
      </c>
      <c r="B65" s="15">
        <v>11608000</v>
      </c>
      <c r="C65" s="15">
        <v>11001000</v>
      </c>
      <c r="D65" s="15">
        <v>7498640</v>
      </c>
      <c r="E65" s="8">
        <v>7808000</v>
      </c>
      <c r="F65" s="8">
        <v>8101000</v>
      </c>
      <c r="G65" s="8">
        <v>7146140</v>
      </c>
      <c r="H65" s="10">
        <v>3800000</v>
      </c>
      <c r="I65" s="10">
        <v>2900000</v>
      </c>
      <c r="J65" s="10">
        <v>352500</v>
      </c>
      <c r="K65" s="13">
        <v>0</v>
      </c>
      <c r="L65" s="13">
        <v>0</v>
      </c>
      <c r="M65" s="13">
        <v>0</v>
      </c>
    </row>
    <row r="66" spans="1:13" x14ac:dyDescent="0.25">
      <c r="A66" s="7" t="s">
        <v>41</v>
      </c>
      <c r="B66" s="15">
        <v>5620000</v>
      </c>
      <c r="C66" s="15">
        <v>4450000</v>
      </c>
      <c r="D66" s="15">
        <v>4450000</v>
      </c>
      <c r="E66" s="8">
        <v>1470000</v>
      </c>
      <c r="F66" s="8">
        <v>1200000</v>
      </c>
      <c r="G66" s="8">
        <v>1200000</v>
      </c>
      <c r="H66" s="10">
        <v>4150000</v>
      </c>
      <c r="I66" s="10">
        <v>3250000</v>
      </c>
      <c r="J66" s="10">
        <v>3250000</v>
      </c>
      <c r="K66" s="13">
        <v>0</v>
      </c>
      <c r="L66" s="13">
        <v>0</v>
      </c>
      <c r="M66" s="13">
        <v>0</v>
      </c>
    </row>
    <row r="67" spans="1:13" x14ac:dyDescent="0.25">
      <c r="A67" s="7" t="s">
        <v>42</v>
      </c>
      <c r="B67" s="15">
        <v>72000</v>
      </c>
      <c r="C67" s="15">
        <v>68000</v>
      </c>
      <c r="D67" s="15">
        <v>68000</v>
      </c>
      <c r="E67" s="8">
        <v>72000</v>
      </c>
      <c r="F67" s="8">
        <v>68000</v>
      </c>
      <c r="G67" s="8">
        <v>68000</v>
      </c>
      <c r="H67" s="10">
        <v>0</v>
      </c>
      <c r="I67" s="10">
        <v>0</v>
      </c>
      <c r="J67" s="10">
        <v>0</v>
      </c>
      <c r="K67" s="13">
        <v>0</v>
      </c>
      <c r="L67" s="13">
        <v>0</v>
      </c>
      <c r="M67" s="13">
        <v>0</v>
      </c>
    </row>
    <row r="68" spans="1:13" x14ac:dyDescent="0.25">
      <c r="A68" s="7" t="s">
        <v>43</v>
      </c>
      <c r="B68" s="15">
        <v>166007000</v>
      </c>
      <c r="C68" s="15">
        <v>147390731</v>
      </c>
      <c r="D68" s="15">
        <v>145013855</v>
      </c>
      <c r="E68" s="8">
        <v>138577000</v>
      </c>
      <c r="F68" s="8">
        <v>113522500</v>
      </c>
      <c r="G68" s="8">
        <v>101572705</v>
      </c>
      <c r="H68" s="10">
        <v>22150000</v>
      </c>
      <c r="I68" s="10">
        <v>27638231</v>
      </c>
      <c r="J68" s="10">
        <v>37860150</v>
      </c>
      <c r="K68" s="13">
        <v>5280000</v>
      </c>
      <c r="L68" s="13">
        <v>6230000</v>
      </c>
      <c r="M68" s="13">
        <v>5581000</v>
      </c>
    </row>
    <row r="69" spans="1:13" x14ac:dyDescent="0.25">
      <c r="A69" s="7" t="s">
        <v>44</v>
      </c>
      <c r="B69" s="15">
        <v>500000</v>
      </c>
      <c r="C69" s="15">
        <v>500000</v>
      </c>
      <c r="D69" s="15">
        <v>500000</v>
      </c>
      <c r="E69" s="8">
        <v>0</v>
      </c>
      <c r="F69" s="8">
        <v>0</v>
      </c>
      <c r="G69" s="8">
        <v>0</v>
      </c>
      <c r="H69" s="10">
        <v>0</v>
      </c>
      <c r="I69" s="10">
        <v>0</v>
      </c>
      <c r="J69" s="10">
        <v>0</v>
      </c>
      <c r="K69" s="13">
        <v>500000</v>
      </c>
      <c r="L69" s="13">
        <v>500000</v>
      </c>
      <c r="M69" s="13">
        <v>500000</v>
      </c>
    </row>
    <row r="70" spans="1:13" x14ac:dyDescent="0.25">
      <c r="A70" s="7" t="s">
        <v>45</v>
      </c>
      <c r="B70" s="15">
        <v>14851000</v>
      </c>
      <c r="C70" s="15">
        <v>11251000</v>
      </c>
      <c r="D70" s="15">
        <v>10251000</v>
      </c>
      <c r="E70" s="8">
        <v>0</v>
      </c>
      <c r="F70" s="8">
        <v>0</v>
      </c>
      <c r="G70" s="8">
        <v>0</v>
      </c>
      <c r="H70" s="10">
        <v>10350000</v>
      </c>
      <c r="I70" s="10">
        <v>6750000</v>
      </c>
      <c r="J70" s="10">
        <v>5750000</v>
      </c>
      <c r="K70" s="13">
        <v>4501000</v>
      </c>
      <c r="L70" s="13">
        <v>4501000</v>
      </c>
      <c r="M70" s="13">
        <v>4501000</v>
      </c>
    </row>
    <row r="71" spans="1:13" x14ac:dyDescent="0.25">
      <c r="A71" s="7" t="s">
        <v>46</v>
      </c>
      <c r="B71" s="15">
        <v>550000</v>
      </c>
      <c r="C71" s="15">
        <v>550000</v>
      </c>
      <c r="D71" s="15">
        <v>550000</v>
      </c>
      <c r="E71" s="8">
        <v>0</v>
      </c>
      <c r="F71" s="8">
        <v>0</v>
      </c>
      <c r="G71" s="8">
        <v>0</v>
      </c>
      <c r="H71" s="10">
        <v>0</v>
      </c>
      <c r="I71" s="10">
        <v>0</v>
      </c>
      <c r="J71" s="10">
        <v>0</v>
      </c>
      <c r="K71" s="13">
        <v>550000</v>
      </c>
      <c r="L71" s="13">
        <v>550000</v>
      </c>
      <c r="M71" s="13">
        <v>550000</v>
      </c>
    </row>
    <row r="72" spans="1:13" x14ac:dyDescent="0.25">
      <c r="A72" s="7" t="s">
        <v>47</v>
      </c>
      <c r="B72" s="15">
        <v>8830000</v>
      </c>
      <c r="C72" s="15">
        <v>8278231</v>
      </c>
      <c r="D72" s="15">
        <v>8409984</v>
      </c>
      <c r="E72" s="8">
        <v>0</v>
      </c>
      <c r="F72" s="8">
        <v>0</v>
      </c>
      <c r="G72" s="8">
        <v>1831753</v>
      </c>
      <c r="H72" s="10">
        <v>8800000</v>
      </c>
      <c r="I72" s="10">
        <v>8248231</v>
      </c>
      <c r="J72" s="10">
        <v>6548231</v>
      </c>
      <c r="K72" s="13">
        <v>30000</v>
      </c>
      <c r="L72" s="13">
        <v>30000</v>
      </c>
      <c r="M72" s="13">
        <v>30000</v>
      </c>
    </row>
    <row r="73" spans="1:13" x14ac:dyDescent="0.25">
      <c r="A73" s="7" t="s">
        <v>48</v>
      </c>
      <c r="B73" s="15">
        <v>141577000</v>
      </c>
      <c r="C73" s="15">
        <v>126162500</v>
      </c>
      <c r="D73" s="15">
        <v>125302871</v>
      </c>
      <c r="E73" s="8">
        <v>138577000</v>
      </c>
      <c r="F73" s="8">
        <v>113522500</v>
      </c>
      <c r="G73" s="8">
        <v>99740952</v>
      </c>
      <c r="H73" s="10">
        <v>3000000</v>
      </c>
      <c r="I73" s="10">
        <v>12640000</v>
      </c>
      <c r="J73" s="10">
        <v>25561919</v>
      </c>
      <c r="K73" s="13">
        <v>0</v>
      </c>
      <c r="L73" s="13">
        <v>0</v>
      </c>
      <c r="M73" s="13">
        <v>0</v>
      </c>
    </row>
    <row r="79" spans="1:13" ht="15" customHeight="1" x14ac:dyDescent="0.25"/>
    <row r="80" spans="1:13" ht="36" customHeight="1" x14ac:dyDescent="0.25"/>
  </sheetData>
  <mergeCells count="13">
    <mergeCell ref="K40:M40"/>
    <mergeCell ref="A40:A41"/>
    <mergeCell ref="B40:B41"/>
    <mergeCell ref="C40:C41"/>
    <mergeCell ref="D40:D41"/>
    <mergeCell ref="E40:G40"/>
    <mergeCell ref="H40:J40"/>
    <mergeCell ref="O1:O2"/>
    <mergeCell ref="A1:A2"/>
    <mergeCell ref="B1:E1"/>
    <mergeCell ref="F1:I1"/>
    <mergeCell ref="J1:J2"/>
    <mergeCell ref="K1:N1"/>
  </mergeCells>
  <pageMargins left="0.7" right="0.7" top="0.78740157499999996" bottom="0.78740157499999996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80"/>
  <sheetViews>
    <sheetView workbookViewId="0">
      <selection activeCell="O3" sqref="O3:O34"/>
    </sheetView>
  </sheetViews>
  <sheetFormatPr defaultRowHeight="15" x14ac:dyDescent="0.25"/>
  <cols>
    <col min="1" max="1" width="38" bestFit="1" customWidth="1"/>
    <col min="2" max="4" width="12.85546875" customWidth="1"/>
    <col min="5" max="5" width="11.7109375" bestFit="1" customWidth="1"/>
    <col min="6" max="6" width="11.28515625" bestFit="1" customWidth="1"/>
    <col min="7" max="7" width="12.28515625" customWidth="1"/>
    <col min="8" max="8" width="11.28515625" bestFit="1" customWidth="1"/>
    <col min="9" max="9" width="10.7109375" bestFit="1" customWidth="1"/>
    <col min="10" max="10" width="15.42578125" bestFit="1" customWidth="1"/>
    <col min="11" max="11" width="11.140625" bestFit="1" customWidth="1"/>
    <col min="12" max="12" width="10.28515625" bestFit="1" customWidth="1"/>
    <col min="13" max="14" width="9.85546875" bestFit="1" customWidth="1"/>
    <col min="15" max="15" width="14.28515625" bestFit="1" customWidth="1"/>
  </cols>
  <sheetData>
    <row r="1" spans="1:15" ht="15" customHeight="1" x14ac:dyDescent="0.25">
      <c r="A1" s="45" t="s">
        <v>0</v>
      </c>
      <c r="B1" s="51" t="s">
        <v>1</v>
      </c>
      <c r="C1" s="52"/>
      <c r="D1" s="52"/>
      <c r="E1" s="53"/>
      <c r="F1" s="40" t="s">
        <v>2</v>
      </c>
      <c r="G1" s="40"/>
      <c r="H1" s="40"/>
      <c r="I1" s="40"/>
      <c r="J1" s="47" t="s">
        <v>3</v>
      </c>
      <c r="K1" s="42" t="s">
        <v>4</v>
      </c>
      <c r="L1" s="42"/>
      <c r="M1" s="42"/>
      <c r="N1" s="42"/>
      <c r="O1" s="43" t="s">
        <v>60</v>
      </c>
    </row>
    <row r="2" spans="1:15" x14ac:dyDescent="0.25">
      <c r="A2" s="46"/>
      <c r="B2" s="26" t="s">
        <v>6</v>
      </c>
      <c r="C2" s="2" t="s">
        <v>7</v>
      </c>
      <c r="D2" s="2" t="s">
        <v>8</v>
      </c>
      <c r="E2" s="2" t="s">
        <v>9</v>
      </c>
      <c r="F2" s="3" t="s">
        <v>6</v>
      </c>
      <c r="G2" s="4" t="s">
        <v>61</v>
      </c>
      <c r="H2" s="4" t="s">
        <v>11</v>
      </c>
      <c r="I2" s="4" t="s">
        <v>12</v>
      </c>
      <c r="J2" s="48"/>
      <c r="K2" s="5" t="s">
        <v>13</v>
      </c>
      <c r="L2" s="6" t="s">
        <v>14</v>
      </c>
      <c r="M2" s="6" t="s">
        <v>15</v>
      </c>
      <c r="N2" s="6" t="s">
        <v>16</v>
      </c>
      <c r="O2" s="44"/>
    </row>
    <row r="3" spans="1:15" s="25" customFormat="1" x14ac:dyDescent="0.25">
      <c r="A3" s="7" t="s">
        <v>17</v>
      </c>
      <c r="B3" s="8">
        <f>SUM(C3:E3)</f>
        <v>134402510</v>
      </c>
      <c r="C3" s="9">
        <f>SUM(C4:C28)</f>
        <v>123595710</v>
      </c>
      <c r="D3" s="9">
        <f>SUM(D4:D28)</f>
        <v>5762000</v>
      </c>
      <c r="E3" s="9">
        <f>SUM(E4:E28)</f>
        <v>5044800</v>
      </c>
      <c r="F3" s="10">
        <f t="shared" ref="F3:I3" si="0">SUM(F4:F28)</f>
        <v>24450000</v>
      </c>
      <c r="G3" s="11">
        <f t="shared" si="0"/>
        <v>5400000</v>
      </c>
      <c r="H3" s="11">
        <f t="shared" si="0"/>
        <v>8750000</v>
      </c>
      <c r="I3" s="11">
        <f t="shared" si="0"/>
        <v>10300000</v>
      </c>
      <c r="J3" s="12">
        <f>B3+F3</f>
        <v>158852510</v>
      </c>
      <c r="K3" s="13">
        <f>SUM(K4:K28)</f>
        <v>7460000</v>
      </c>
      <c r="L3" s="14">
        <f>SUM(L4:L28)</f>
        <v>1500000</v>
      </c>
      <c r="M3" s="14">
        <f>SUM(M4:M28)</f>
        <v>2150000</v>
      </c>
      <c r="N3" s="14">
        <f>SUM(N4:N28)</f>
        <v>3810000</v>
      </c>
      <c r="O3" s="15">
        <f>J3+K3</f>
        <v>166312510</v>
      </c>
    </row>
    <row r="4" spans="1:15" x14ac:dyDescent="0.25">
      <c r="A4" s="7" t="s">
        <v>18</v>
      </c>
      <c r="B4" s="8">
        <f t="shared" ref="B4:B34" si="1">SUM(C4:E4)</f>
        <v>2930000</v>
      </c>
      <c r="C4" s="16">
        <v>1250000</v>
      </c>
      <c r="D4" s="16">
        <v>0</v>
      </c>
      <c r="E4" s="16">
        <v>1680000</v>
      </c>
      <c r="F4" s="10">
        <f>SUM(G4:I4)</f>
        <v>100000</v>
      </c>
      <c r="G4" s="17">
        <v>100000</v>
      </c>
      <c r="H4" s="17">
        <v>0</v>
      </c>
      <c r="I4" s="17">
        <v>0</v>
      </c>
      <c r="J4" s="12">
        <f t="shared" ref="J4:J34" si="2">B4+F4</f>
        <v>3030000</v>
      </c>
      <c r="K4" s="13">
        <f>SUM(L4:N4)</f>
        <v>0</v>
      </c>
      <c r="L4" s="18">
        <v>0</v>
      </c>
      <c r="M4" s="18">
        <v>0</v>
      </c>
      <c r="N4" s="18">
        <v>0</v>
      </c>
      <c r="O4" s="15">
        <f t="shared" ref="O4:O34" si="3">J4+K4</f>
        <v>3030000</v>
      </c>
    </row>
    <row r="5" spans="1:15" x14ac:dyDescent="0.25">
      <c r="A5" s="7" t="s">
        <v>19</v>
      </c>
      <c r="B5" s="8">
        <f t="shared" si="1"/>
        <v>1000000</v>
      </c>
      <c r="C5" s="16">
        <v>1000000</v>
      </c>
      <c r="D5" s="16">
        <v>0</v>
      </c>
      <c r="E5" s="16">
        <v>0</v>
      </c>
      <c r="F5" s="10">
        <f t="shared" ref="F5:F32" si="4">SUM(G5:I5)</f>
        <v>0</v>
      </c>
      <c r="G5" s="17"/>
      <c r="H5" s="17">
        <v>0</v>
      </c>
      <c r="I5" s="17">
        <v>0</v>
      </c>
      <c r="J5" s="12">
        <f t="shared" si="2"/>
        <v>1000000</v>
      </c>
      <c r="K5" s="13">
        <f t="shared" ref="K5:K28" si="5">SUM(L5:N5)</f>
        <v>0</v>
      </c>
      <c r="L5" s="18">
        <v>0</v>
      </c>
      <c r="M5" s="18">
        <v>0</v>
      </c>
      <c r="N5" s="18">
        <v>0</v>
      </c>
      <c r="O5" s="15">
        <f t="shared" si="3"/>
        <v>1000000</v>
      </c>
    </row>
    <row r="6" spans="1:15" x14ac:dyDescent="0.25">
      <c r="A6" s="7" t="s">
        <v>20</v>
      </c>
      <c r="B6" s="8">
        <f t="shared" si="1"/>
        <v>2060000</v>
      </c>
      <c r="C6" s="16">
        <v>1500000</v>
      </c>
      <c r="D6" s="16">
        <v>0</v>
      </c>
      <c r="E6" s="16">
        <v>560000</v>
      </c>
      <c r="F6" s="10">
        <f t="shared" si="4"/>
        <v>490000</v>
      </c>
      <c r="G6" s="17">
        <v>50000</v>
      </c>
      <c r="H6" s="17">
        <v>200000</v>
      </c>
      <c r="I6" s="17">
        <v>240000</v>
      </c>
      <c r="J6" s="12">
        <f t="shared" si="2"/>
        <v>2550000</v>
      </c>
      <c r="K6" s="13">
        <f t="shared" si="5"/>
        <v>1518000</v>
      </c>
      <c r="L6" s="18">
        <v>18000</v>
      </c>
      <c r="M6" s="18">
        <v>1000000</v>
      </c>
      <c r="N6" s="18">
        <v>500000</v>
      </c>
      <c r="O6" s="15">
        <f t="shared" si="3"/>
        <v>4068000</v>
      </c>
    </row>
    <row r="7" spans="1:15" x14ac:dyDescent="0.25">
      <c r="A7" s="7" t="s">
        <v>21</v>
      </c>
      <c r="B7" s="8">
        <f t="shared" si="1"/>
        <v>400000</v>
      </c>
      <c r="C7" s="16">
        <v>400000</v>
      </c>
      <c r="D7" s="16">
        <v>0</v>
      </c>
      <c r="E7" s="16">
        <v>0</v>
      </c>
      <c r="F7" s="10">
        <f t="shared" si="4"/>
        <v>0</v>
      </c>
      <c r="G7" s="17">
        <v>0</v>
      </c>
      <c r="H7" s="17">
        <v>0</v>
      </c>
      <c r="I7" s="17">
        <v>0</v>
      </c>
      <c r="J7" s="12">
        <f t="shared" si="2"/>
        <v>400000</v>
      </c>
      <c r="K7" s="13">
        <f t="shared" si="5"/>
        <v>0</v>
      </c>
      <c r="L7" s="18">
        <v>0</v>
      </c>
      <c r="M7" s="18">
        <v>0</v>
      </c>
      <c r="N7" s="18">
        <v>0</v>
      </c>
      <c r="O7" s="15">
        <f t="shared" si="3"/>
        <v>400000</v>
      </c>
    </row>
    <row r="8" spans="1:15" x14ac:dyDescent="0.25">
      <c r="A8" s="7" t="s">
        <v>22</v>
      </c>
      <c r="B8" s="8">
        <f t="shared" si="1"/>
        <v>2032000</v>
      </c>
      <c r="C8" s="16">
        <v>2000000</v>
      </c>
      <c r="D8" s="16">
        <v>0</v>
      </c>
      <c r="E8" s="16">
        <v>32000</v>
      </c>
      <c r="F8" s="10">
        <f t="shared" si="4"/>
        <v>250000</v>
      </c>
      <c r="G8" s="17">
        <v>0</v>
      </c>
      <c r="H8" s="17">
        <v>0</v>
      </c>
      <c r="I8" s="17">
        <v>250000</v>
      </c>
      <c r="J8" s="12">
        <f t="shared" si="2"/>
        <v>2282000</v>
      </c>
      <c r="K8" s="13">
        <f t="shared" si="5"/>
        <v>305000</v>
      </c>
      <c r="L8" s="18">
        <v>200000</v>
      </c>
      <c r="M8" s="18">
        <v>85000</v>
      </c>
      <c r="N8" s="18">
        <v>20000</v>
      </c>
      <c r="O8" s="15">
        <f t="shared" si="3"/>
        <v>2587000</v>
      </c>
    </row>
    <row r="9" spans="1:15" x14ac:dyDescent="0.25">
      <c r="A9" s="7" t="s">
        <v>23</v>
      </c>
      <c r="B9" s="8">
        <f t="shared" si="1"/>
        <v>3500000</v>
      </c>
      <c r="C9" s="16">
        <v>3500000</v>
      </c>
      <c r="D9" s="16">
        <v>0</v>
      </c>
      <c r="E9" s="16">
        <v>0</v>
      </c>
      <c r="F9" s="10">
        <f t="shared" si="4"/>
        <v>300000</v>
      </c>
      <c r="G9" s="17">
        <v>0</v>
      </c>
      <c r="H9" s="17">
        <v>0</v>
      </c>
      <c r="I9" s="17">
        <v>300000</v>
      </c>
      <c r="J9" s="12">
        <f t="shared" si="2"/>
        <v>3800000</v>
      </c>
      <c r="K9" s="13">
        <f t="shared" si="5"/>
        <v>250000</v>
      </c>
      <c r="L9" s="18">
        <v>225000</v>
      </c>
      <c r="M9" s="18">
        <v>25000</v>
      </c>
      <c r="N9" s="18">
        <v>0</v>
      </c>
      <c r="O9" s="15">
        <f t="shared" si="3"/>
        <v>4050000</v>
      </c>
    </row>
    <row r="10" spans="1:15" x14ac:dyDescent="0.25">
      <c r="A10" s="7" t="s">
        <v>24</v>
      </c>
      <c r="B10" s="8">
        <f t="shared" si="1"/>
        <v>1591000</v>
      </c>
      <c r="C10" s="16">
        <v>1341000</v>
      </c>
      <c r="D10" s="16">
        <v>0</v>
      </c>
      <c r="E10" s="16">
        <v>250000</v>
      </c>
      <c r="F10" s="10">
        <f t="shared" si="4"/>
        <v>1060000</v>
      </c>
      <c r="G10" s="17">
        <v>900000</v>
      </c>
      <c r="H10" s="17">
        <v>160000</v>
      </c>
      <c r="I10" s="17">
        <v>0</v>
      </c>
      <c r="J10" s="12">
        <f t="shared" si="2"/>
        <v>2651000</v>
      </c>
      <c r="K10" s="13">
        <f t="shared" si="5"/>
        <v>20000</v>
      </c>
      <c r="L10" s="18">
        <v>0</v>
      </c>
      <c r="M10" s="18">
        <v>10000</v>
      </c>
      <c r="N10" s="18">
        <v>10000</v>
      </c>
      <c r="O10" s="15">
        <f t="shared" si="3"/>
        <v>2671000</v>
      </c>
    </row>
    <row r="11" spans="1:15" x14ac:dyDescent="0.25">
      <c r="A11" s="7" t="s">
        <v>25</v>
      </c>
      <c r="B11" s="8">
        <f t="shared" si="1"/>
        <v>500000</v>
      </c>
      <c r="C11" s="16">
        <v>500000</v>
      </c>
      <c r="D11" s="16">
        <v>0</v>
      </c>
      <c r="E11" s="16">
        <v>0</v>
      </c>
      <c r="F11" s="10">
        <f t="shared" si="4"/>
        <v>12000</v>
      </c>
      <c r="G11" s="17">
        <v>0</v>
      </c>
      <c r="H11" s="17">
        <v>12000</v>
      </c>
      <c r="I11" s="17">
        <v>0</v>
      </c>
      <c r="J11" s="12">
        <f t="shared" si="2"/>
        <v>512000</v>
      </c>
      <c r="K11" s="13">
        <f t="shared" si="5"/>
        <v>30000</v>
      </c>
      <c r="L11" s="18">
        <v>0</v>
      </c>
      <c r="M11" s="18">
        <v>0</v>
      </c>
      <c r="N11" s="18">
        <v>30000</v>
      </c>
      <c r="O11" s="15">
        <f t="shared" si="3"/>
        <v>542000</v>
      </c>
    </row>
    <row r="12" spans="1:15" x14ac:dyDescent="0.25">
      <c r="A12" s="7" t="s">
        <v>26</v>
      </c>
      <c r="B12" s="8">
        <f t="shared" si="1"/>
        <v>6040000</v>
      </c>
      <c r="C12" s="16">
        <v>5800000</v>
      </c>
      <c r="D12" s="16">
        <v>0</v>
      </c>
      <c r="E12" s="16">
        <v>240000</v>
      </c>
      <c r="F12" s="10">
        <f t="shared" si="4"/>
        <v>350000</v>
      </c>
      <c r="G12" s="17">
        <v>0</v>
      </c>
      <c r="H12" s="17">
        <v>350000</v>
      </c>
      <c r="I12" s="17">
        <v>0</v>
      </c>
      <c r="J12" s="12">
        <f t="shared" si="2"/>
        <v>6390000</v>
      </c>
      <c r="K12" s="13">
        <f t="shared" si="5"/>
        <v>0</v>
      </c>
      <c r="L12" s="18">
        <v>0</v>
      </c>
      <c r="M12" s="18">
        <v>0</v>
      </c>
      <c r="N12" s="18">
        <v>0</v>
      </c>
      <c r="O12" s="15">
        <f t="shared" si="3"/>
        <v>6390000</v>
      </c>
    </row>
    <row r="13" spans="1:15" x14ac:dyDescent="0.25">
      <c r="A13" s="7" t="s">
        <v>27</v>
      </c>
      <c r="B13" s="8">
        <f t="shared" si="1"/>
        <v>582710</v>
      </c>
      <c r="C13" s="16">
        <v>582710</v>
      </c>
      <c r="D13" s="16">
        <v>0</v>
      </c>
      <c r="E13" s="16">
        <v>0</v>
      </c>
      <c r="F13" s="10">
        <f t="shared" si="4"/>
        <v>0</v>
      </c>
      <c r="G13" s="17">
        <v>0</v>
      </c>
      <c r="H13" s="17">
        <v>0</v>
      </c>
      <c r="I13" s="17">
        <v>0</v>
      </c>
      <c r="J13" s="12">
        <f t="shared" si="2"/>
        <v>582710</v>
      </c>
      <c r="K13" s="13">
        <f t="shared" si="5"/>
        <v>0</v>
      </c>
      <c r="L13" s="18">
        <v>0</v>
      </c>
      <c r="M13" s="18">
        <v>0</v>
      </c>
      <c r="N13" s="18">
        <v>0</v>
      </c>
      <c r="O13" s="15">
        <f t="shared" si="3"/>
        <v>582710</v>
      </c>
    </row>
    <row r="14" spans="1:15" x14ac:dyDescent="0.25">
      <c r="A14" s="7" t="s">
        <v>28</v>
      </c>
      <c r="B14" s="8">
        <f t="shared" si="1"/>
        <v>5550000</v>
      </c>
      <c r="C14" s="16">
        <v>5550000</v>
      </c>
      <c r="D14" s="16">
        <v>0</v>
      </c>
      <c r="E14" s="16">
        <v>0</v>
      </c>
      <c r="F14" s="10">
        <f t="shared" si="4"/>
        <v>3010000</v>
      </c>
      <c r="G14" s="17">
        <v>90000</v>
      </c>
      <c r="H14" s="17">
        <v>2800000</v>
      </c>
      <c r="I14" s="17">
        <v>120000</v>
      </c>
      <c r="J14" s="12">
        <f t="shared" si="2"/>
        <v>8560000</v>
      </c>
      <c r="K14" s="13">
        <f t="shared" si="5"/>
        <v>1276000</v>
      </c>
      <c r="L14" s="18">
        <v>837000</v>
      </c>
      <c r="M14" s="18">
        <v>139000</v>
      </c>
      <c r="N14" s="18">
        <v>300000</v>
      </c>
      <c r="O14" s="15">
        <f t="shared" si="3"/>
        <v>9836000</v>
      </c>
    </row>
    <row r="15" spans="1:15" x14ac:dyDescent="0.25">
      <c r="A15" s="7" t="s">
        <v>29</v>
      </c>
      <c r="B15" s="8">
        <f t="shared" si="1"/>
        <v>500000</v>
      </c>
      <c r="C15" s="16">
        <v>500000</v>
      </c>
      <c r="D15" s="16">
        <v>0</v>
      </c>
      <c r="E15" s="16">
        <v>0</v>
      </c>
      <c r="F15" s="10">
        <f t="shared" si="4"/>
        <v>0</v>
      </c>
      <c r="G15" s="17">
        <v>0</v>
      </c>
      <c r="H15" s="17">
        <v>0</v>
      </c>
      <c r="I15" s="17">
        <v>0</v>
      </c>
      <c r="J15" s="12">
        <f t="shared" si="2"/>
        <v>500000</v>
      </c>
      <c r="K15" s="13">
        <f t="shared" si="5"/>
        <v>0</v>
      </c>
      <c r="L15" s="18">
        <v>0</v>
      </c>
      <c r="M15" s="18">
        <v>0</v>
      </c>
      <c r="N15" s="18">
        <v>0</v>
      </c>
      <c r="O15" s="15">
        <f t="shared" si="3"/>
        <v>500000</v>
      </c>
    </row>
    <row r="16" spans="1:15" x14ac:dyDescent="0.25">
      <c r="A16" s="7" t="s">
        <v>30</v>
      </c>
      <c r="B16" s="8">
        <f t="shared" si="1"/>
        <v>300000</v>
      </c>
      <c r="C16" s="16">
        <v>300000</v>
      </c>
      <c r="D16" s="16">
        <v>0</v>
      </c>
      <c r="E16" s="16">
        <v>0</v>
      </c>
      <c r="F16" s="10">
        <f t="shared" si="4"/>
        <v>0</v>
      </c>
      <c r="G16" s="17">
        <v>0</v>
      </c>
      <c r="H16" s="17">
        <v>0</v>
      </c>
      <c r="I16" s="17">
        <v>0</v>
      </c>
      <c r="J16" s="12">
        <f t="shared" si="2"/>
        <v>300000</v>
      </c>
      <c r="K16" s="13">
        <f t="shared" si="5"/>
        <v>0</v>
      </c>
      <c r="L16" s="18">
        <v>0</v>
      </c>
      <c r="M16" s="18">
        <v>0</v>
      </c>
      <c r="N16" s="18">
        <v>0</v>
      </c>
      <c r="O16" s="15">
        <f t="shared" si="3"/>
        <v>300000</v>
      </c>
    </row>
    <row r="17" spans="1:15" x14ac:dyDescent="0.25">
      <c r="A17" s="7" t="s">
        <v>31</v>
      </c>
      <c r="B17" s="8">
        <f t="shared" si="1"/>
        <v>6000000</v>
      </c>
      <c r="C17" s="16">
        <v>6000000</v>
      </c>
      <c r="D17" s="16">
        <v>0</v>
      </c>
      <c r="E17" s="16">
        <v>0</v>
      </c>
      <c r="F17" s="10">
        <f t="shared" si="4"/>
        <v>580000</v>
      </c>
      <c r="G17" s="17">
        <v>0</v>
      </c>
      <c r="H17" s="17">
        <v>500000</v>
      </c>
      <c r="I17" s="17">
        <v>80000</v>
      </c>
      <c r="J17" s="12">
        <f t="shared" si="2"/>
        <v>6580000</v>
      </c>
      <c r="K17" s="13">
        <f t="shared" si="5"/>
        <v>0</v>
      </c>
      <c r="L17" s="18">
        <v>0</v>
      </c>
      <c r="M17" s="18">
        <v>0</v>
      </c>
      <c r="N17" s="18">
        <v>0</v>
      </c>
      <c r="O17" s="15">
        <f t="shared" si="3"/>
        <v>6580000</v>
      </c>
    </row>
    <row r="18" spans="1:15" x14ac:dyDescent="0.25">
      <c r="A18" s="7" t="s">
        <v>32</v>
      </c>
      <c r="B18" s="8">
        <f t="shared" si="1"/>
        <v>750000</v>
      </c>
      <c r="C18" s="16">
        <v>750000</v>
      </c>
      <c r="D18" s="16">
        <v>0</v>
      </c>
      <c r="E18" s="16">
        <v>0</v>
      </c>
      <c r="F18" s="10">
        <f t="shared" si="4"/>
        <v>50000</v>
      </c>
      <c r="G18" s="17">
        <v>0</v>
      </c>
      <c r="H18" s="17">
        <v>50000</v>
      </c>
      <c r="I18" s="17">
        <v>0</v>
      </c>
      <c r="J18" s="12">
        <f t="shared" si="2"/>
        <v>800000</v>
      </c>
      <c r="K18" s="13">
        <f t="shared" si="5"/>
        <v>0</v>
      </c>
      <c r="L18" s="18">
        <v>0</v>
      </c>
      <c r="M18" s="18">
        <v>0</v>
      </c>
      <c r="N18" s="18">
        <v>0</v>
      </c>
      <c r="O18" s="15">
        <f t="shared" si="3"/>
        <v>800000</v>
      </c>
    </row>
    <row r="19" spans="1:15" x14ac:dyDescent="0.25">
      <c r="A19" s="7" t="s">
        <v>33</v>
      </c>
      <c r="B19" s="8">
        <f t="shared" si="1"/>
        <v>350000</v>
      </c>
      <c r="C19" s="16">
        <v>350000</v>
      </c>
      <c r="D19" s="16">
        <v>0</v>
      </c>
      <c r="E19" s="16">
        <v>0</v>
      </c>
      <c r="F19" s="10">
        <f t="shared" si="4"/>
        <v>22000</v>
      </c>
      <c r="G19" s="17">
        <v>0</v>
      </c>
      <c r="H19" s="17">
        <v>22000</v>
      </c>
      <c r="I19" s="17">
        <v>0</v>
      </c>
      <c r="J19" s="12">
        <f t="shared" si="2"/>
        <v>372000</v>
      </c>
      <c r="K19" s="13">
        <f t="shared" si="5"/>
        <v>8000</v>
      </c>
      <c r="L19" s="18">
        <v>2000</v>
      </c>
      <c r="M19" s="18">
        <v>6000</v>
      </c>
      <c r="N19" s="18">
        <v>0</v>
      </c>
      <c r="O19" s="15">
        <f t="shared" si="3"/>
        <v>380000</v>
      </c>
    </row>
    <row r="20" spans="1:15" x14ac:dyDescent="0.25">
      <c r="A20" s="7" t="s">
        <v>34</v>
      </c>
      <c r="B20" s="8">
        <f t="shared" si="1"/>
        <v>84600000</v>
      </c>
      <c r="C20" s="16">
        <v>84000000</v>
      </c>
      <c r="D20" s="16">
        <v>0</v>
      </c>
      <c r="E20" s="16">
        <v>600000</v>
      </c>
      <c r="F20" s="10">
        <f t="shared" si="4"/>
        <v>4160000</v>
      </c>
      <c r="G20" s="17">
        <v>760000</v>
      </c>
      <c r="H20" s="17">
        <v>2650000</v>
      </c>
      <c r="I20" s="17">
        <v>750000</v>
      </c>
      <c r="J20" s="12">
        <f t="shared" si="2"/>
        <v>88760000</v>
      </c>
      <c r="K20" s="13">
        <f t="shared" si="5"/>
        <v>3360000</v>
      </c>
      <c r="L20" s="18">
        <v>200000</v>
      </c>
      <c r="M20" s="18">
        <v>880000</v>
      </c>
      <c r="N20" s="18">
        <v>2280000</v>
      </c>
      <c r="O20" s="15">
        <f t="shared" si="3"/>
        <v>92120000</v>
      </c>
    </row>
    <row r="21" spans="1:15" x14ac:dyDescent="0.25">
      <c r="A21" s="7" t="s">
        <v>35</v>
      </c>
      <c r="B21" s="8">
        <f t="shared" si="1"/>
        <v>2550000</v>
      </c>
      <c r="C21" s="16">
        <v>2550000</v>
      </c>
      <c r="D21" s="16">
        <v>0</v>
      </c>
      <c r="E21" s="16">
        <v>0</v>
      </c>
      <c r="F21" s="10">
        <f t="shared" si="4"/>
        <v>1120000</v>
      </c>
      <c r="G21" s="17">
        <v>0</v>
      </c>
      <c r="H21" s="17">
        <v>1120000</v>
      </c>
      <c r="I21" s="17">
        <v>0</v>
      </c>
      <c r="J21" s="12">
        <f t="shared" si="2"/>
        <v>3670000</v>
      </c>
      <c r="K21" s="13">
        <f t="shared" si="5"/>
        <v>0</v>
      </c>
      <c r="L21" s="18">
        <v>0</v>
      </c>
      <c r="M21" s="18">
        <v>0</v>
      </c>
      <c r="N21" s="18">
        <v>0</v>
      </c>
      <c r="O21" s="15">
        <f t="shared" si="3"/>
        <v>3670000</v>
      </c>
    </row>
    <row r="22" spans="1:15" x14ac:dyDescent="0.25">
      <c r="A22" s="7" t="s">
        <v>36</v>
      </c>
      <c r="B22" s="8">
        <f t="shared" si="1"/>
        <v>0</v>
      </c>
      <c r="C22" s="16">
        <v>0</v>
      </c>
      <c r="D22" s="16">
        <v>0</v>
      </c>
      <c r="E22" s="16">
        <v>0</v>
      </c>
      <c r="F22" s="10">
        <f t="shared" si="4"/>
        <v>56000</v>
      </c>
      <c r="G22" s="17">
        <v>0</v>
      </c>
      <c r="H22" s="17">
        <v>6000</v>
      </c>
      <c r="I22" s="17">
        <v>50000</v>
      </c>
      <c r="J22" s="12">
        <f t="shared" si="2"/>
        <v>56000</v>
      </c>
      <c r="K22" s="13">
        <f t="shared" si="5"/>
        <v>8000</v>
      </c>
      <c r="L22" s="18">
        <v>8000</v>
      </c>
      <c r="M22" s="18">
        <v>0</v>
      </c>
      <c r="N22" s="18">
        <v>0</v>
      </c>
      <c r="O22" s="15">
        <f t="shared" si="3"/>
        <v>64000</v>
      </c>
    </row>
    <row r="23" spans="1:15" x14ac:dyDescent="0.25">
      <c r="A23" s="7" t="s">
        <v>37</v>
      </c>
      <c r="B23" s="8">
        <f t="shared" si="1"/>
        <v>3876000</v>
      </c>
      <c r="C23" s="16">
        <v>3600000</v>
      </c>
      <c r="D23" s="16">
        <v>0</v>
      </c>
      <c r="E23" s="16">
        <v>276000</v>
      </c>
      <c r="F23" s="10">
        <f t="shared" si="4"/>
        <v>1390000</v>
      </c>
      <c r="G23" s="17">
        <v>0</v>
      </c>
      <c r="H23" s="17">
        <v>880000</v>
      </c>
      <c r="I23" s="17">
        <v>510000</v>
      </c>
      <c r="J23" s="12">
        <f t="shared" si="2"/>
        <v>5266000</v>
      </c>
      <c r="K23" s="13">
        <f t="shared" si="5"/>
        <v>685000</v>
      </c>
      <c r="L23" s="18">
        <v>10000</v>
      </c>
      <c r="M23" s="18">
        <v>5000</v>
      </c>
      <c r="N23" s="18">
        <v>670000</v>
      </c>
      <c r="O23" s="15">
        <f t="shared" si="3"/>
        <v>5951000</v>
      </c>
    </row>
    <row r="24" spans="1:15" x14ac:dyDescent="0.25">
      <c r="A24" s="7" t="s">
        <v>38</v>
      </c>
      <c r="B24" s="8">
        <f t="shared" si="1"/>
        <v>250000</v>
      </c>
      <c r="C24" s="16">
        <v>250000</v>
      </c>
      <c r="D24" s="16">
        <v>0</v>
      </c>
      <c r="E24" s="16">
        <v>0</v>
      </c>
      <c r="F24" s="10">
        <f t="shared" si="4"/>
        <v>0</v>
      </c>
      <c r="G24" s="17">
        <v>0</v>
      </c>
      <c r="H24" s="17">
        <v>0</v>
      </c>
      <c r="I24" s="17">
        <v>0</v>
      </c>
      <c r="J24" s="12">
        <f t="shared" si="2"/>
        <v>250000</v>
      </c>
      <c r="K24" s="13">
        <f t="shared" si="5"/>
        <v>0</v>
      </c>
      <c r="L24" s="18">
        <v>0</v>
      </c>
      <c r="M24" s="18">
        <v>0</v>
      </c>
      <c r="N24" s="18">
        <v>0</v>
      </c>
      <c r="O24" s="15">
        <f t="shared" si="3"/>
        <v>250000</v>
      </c>
    </row>
    <row r="25" spans="1:15" x14ac:dyDescent="0.25">
      <c r="A25" s="7" t="s">
        <v>39</v>
      </c>
      <c r="B25" s="8">
        <f t="shared" si="1"/>
        <v>250000</v>
      </c>
      <c r="C25" s="16">
        <v>250000</v>
      </c>
      <c r="D25" s="16">
        <v>0</v>
      </c>
      <c r="E25" s="16">
        <v>0</v>
      </c>
      <c r="F25" s="10">
        <f t="shared" si="4"/>
        <v>0</v>
      </c>
      <c r="G25" s="17">
        <v>0</v>
      </c>
      <c r="H25" s="17">
        <v>0</v>
      </c>
      <c r="I25" s="17">
        <v>0</v>
      </c>
      <c r="J25" s="12">
        <f t="shared" si="2"/>
        <v>250000</v>
      </c>
      <c r="K25" s="13">
        <f t="shared" si="5"/>
        <v>0</v>
      </c>
      <c r="L25" s="18">
        <v>0</v>
      </c>
      <c r="M25" s="18">
        <v>0</v>
      </c>
      <c r="N25" s="18">
        <v>0</v>
      </c>
      <c r="O25" s="15">
        <f t="shared" si="3"/>
        <v>250000</v>
      </c>
    </row>
    <row r="26" spans="1:15" x14ac:dyDescent="0.25">
      <c r="A26" s="7" t="s">
        <v>40</v>
      </c>
      <c r="B26" s="8">
        <f t="shared" si="1"/>
        <v>7168800</v>
      </c>
      <c r="C26" s="16">
        <v>0</v>
      </c>
      <c r="D26" s="16">
        <v>5762000</v>
      </c>
      <c r="E26" s="16">
        <v>1406800</v>
      </c>
      <c r="F26" s="10">
        <f t="shared" si="4"/>
        <v>6700000</v>
      </c>
      <c r="G26" s="17">
        <v>3500000</v>
      </c>
      <c r="H26" s="17">
        <v>0</v>
      </c>
      <c r="I26" s="17">
        <v>3200000</v>
      </c>
      <c r="J26" s="12">
        <f t="shared" si="2"/>
        <v>13868800</v>
      </c>
      <c r="K26" s="13">
        <f t="shared" si="5"/>
        <v>0</v>
      </c>
      <c r="L26" s="18">
        <v>0</v>
      </c>
      <c r="M26" s="18">
        <v>0</v>
      </c>
      <c r="N26" s="18">
        <v>0</v>
      </c>
      <c r="O26" s="15">
        <f t="shared" si="3"/>
        <v>13868800</v>
      </c>
    </row>
    <row r="27" spans="1:15" x14ac:dyDescent="0.25">
      <c r="A27" s="7" t="s">
        <v>41</v>
      </c>
      <c r="B27" s="8">
        <f t="shared" si="1"/>
        <v>1550000</v>
      </c>
      <c r="C27" s="16">
        <v>1550000</v>
      </c>
      <c r="D27" s="16">
        <v>0</v>
      </c>
      <c r="E27" s="16">
        <v>0</v>
      </c>
      <c r="F27" s="10">
        <f t="shared" si="4"/>
        <v>4800000</v>
      </c>
      <c r="G27" s="17">
        <v>0</v>
      </c>
      <c r="H27" s="17">
        <v>0</v>
      </c>
      <c r="I27" s="17">
        <v>4800000</v>
      </c>
      <c r="J27" s="12">
        <f t="shared" si="2"/>
        <v>6350000</v>
      </c>
      <c r="K27" s="13">
        <f t="shared" si="5"/>
        <v>0</v>
      </c>
      <c r="L27" s="18">
        <v>0</v>
      </c>
      <c r="M27" s="18">
        <v>0</v>
      </c>
      <c r="N27" s="18">
        <v>0</v>
      </c>
      <c r="O27" s="15">
        <f t="shared" si="3"/>
        <v>6350000</v>
      </c>
    </row>
    <row r="28" spans="1:15" x14ac:dyDescent="0.25">
      <c r="A28" s="7" t="s">
        <v>42</v>
      </c>
      <c r="B28" s="8">
        <f t="shared" si="1"/>
        <v>72000</v>
      </c>
      <c r="C28" s="16">
        <v>72000</v>
      </c>
      <c r="D28" s="16">
        <v>0</v>
      </c>
      <c r="E28" s="16">
        <v>0</v>
      </c>
      <c r="F28" s="10">
        <f t="shared" si="4"/>
        <v>0</v>
      </c>
      <c r="G28" s="17">
        <v>0</v>
      </c>
      <c r="H28" s="17">
        <v>0</v>
      </c>
      <c r="I28" s="17">
        <v>0</v>
      </c>
      <c r="J28" s="12">
        <f t="shared" si="2"/>
        <v>72000</v>
      </c>
      <c r="K28" s="13">
        <f t="shared" si="5"/>
        <v>0</v>
      </c>
      <c r="L28" s="18">
        <v>0</v>
      </c>
      <c r="M28" s="18">
        <v>0</v>
      </c>
      <c r="N28" s="18">
        <v>0</v>
      </c>
      <c r="O28" s="15">
        <f t="shared" si="3"/>
        <v>72000</v>
      </c>
    </row>
    <row r="29" spans="1:15" x14ac:dyDescent="0.25">
      <c r="A29" s="7" t="s">
        <v>43</v>
      </c>
      <c r="B29" s="8">
        <f t="shared" si="1"/>
        <v>134402510</v>
      </c>
      <c r="C29" s="9">
        <f>SUM(C30:C34)</f>
        <v>123595710</v>
      </c>
      <c r="D29" s="9">
        <f t="shared" ref="D29:E29" si="6">SUM(D30:D34)</f>
        <v>5762000</v>
      </c>
      <c r="E29" s="9">
        <f t="shared" si="6"/>
        <v>5044800</v>
      </c>
      <c r="F29" s="10">
        <f t="shared" si="4"/>
        <v>24450000</v>
      </c>
      <c r="G29" s="11">
        <f>SUM(G30:G34)</f>
        <v>5400000</v>
      </c>
      <c r="H29" s="11">
        <f t="shared" ref="H29:I29" si="7">SUM(H30:H34)</f>
        <v>8750000</v>
      </c>
      <c r="I29" s="11">
        <f t="shared" si="7"/>
        <v>10300000</v>
      </c>
      <c r="J29" s="12">
        <f t="shared" si="2"/>
        <v>158852510</v>
      </c>
      <c r="K29" s="13">
        <f>SUM(L29:N29)</f>
        <v>7460000</v>
      </c>
      <c r="L29" s="14">
        <f>SUM(L30:L34)</f>
        <v>1500000</v>
      </c>
      <c r="M29" s="14">
        <f t="shared" ref="M29:N29" si="8">SUM(M30:M34)</f>
        <v>2150000</v>
      </c>
      <c r="N29" s="14">
        <f t="shared" si="8"/>
        <v>3810000</v>
      </c>
      <c r="O29" s="15">
        <f t="shared" si="3"/>
        <v>166312510</v>
      </c>
    </row>
    <row r="30" spans="1:15" x14ac:dyDescent="0.25">
      <c r="A30" s="7" t="s">
        <v>44</v>
      </c>
      <c r="B30" s="8">
        <f t="shared" si="1"/>
        <v>0</v>
      </c>
      <c r="C30" s="16">
        <v>0</v>
      </c>
      <c r="D30" s="16">
        <v>0</v>
      </c>
      <c r="E30" s="16">
        <v>0</v>
      </c>
      <c r="F30" s="10">
        <f t="shared" si="4"/>
        <v>0</v>
      </c>
      <c r="G30" s="17">
        <v>0</v>
      </c>
      <c r="H30" s="17">
        <v>0</v>
      </c>
      <c r="I30" s="17">
        <v>0</v>
      </c>
      <c r="J30" s="12">
        <f t="shared" si="2"/>
        <v>0</v>
      </c>
      <c r="K30" s="13">
        <f t="shared" ref="K30:K32" si="9">SUM(L30:N30)</f>
        <v>850000</v>
      </c>
      <c r="L30" s="18">
        <v>0</v>
      </c>
      <c r="M30" s="18">
        <v>850000</v>
      </c>
      <c r="N30" s="18">
        <v>0</v>
      </c>
      <c r="O30" s="15">
        <f t="shared" si="3"/>
        <v>850000</v>
      </c>
    </row>
    <row r="31" spans="1:15" x14ac:dyDescent="0.25">
      <c r="A31" s="7" t="s">
        <v>45</v>
      </c>
      <c r="B31" s="8">
        <f t="shared" si="1"/>
        <v>0</v>
      </c>
      <c r="C31" s="16">
        <v>0</v>
      </c>
      <c r="D31" s="16">
        <v>0</v>
      </c>
      <c r="E31" s="16">
        <v>0</v>
      </c>
      <c r="F31" s="10">
        <f t="shared" si="4"/>
        <v>10800000</v>
      </c>
      <c r="G31" s="17">
        <v>0</v>
      </c>
      <c r="H31" s="17">
        <v>8500000</v>
      </c>
      <c r="I31" s="17">
        <v>2300000</v>
      </c>
      <c r="J31" s="12">
        <f t="shared" si="2"/>
        <v>10800000</v>
      </c>
      <c r="K31" s="13">
        <f t="shared" si="9"/>
        <v>5960000</v>
      </c>
      <c r="L31" s="18">
        <v>1450000</v>
      </c>
      <c r="M31" s="18">
        <v>700000</v>
      </c>
      <c r="N31" s="18">
        <v>3810000</v>
      </c>
      <c r="O31" s="15">
        <f t="shared" si="3"/>
        <v>16760000</v>
      </c>
    </row>
    <row r="32" spans="1:15" x14ac:dyDescent="0.25">
      <c r="A32" s="7" t="s">
        <v>46</v>
      </c>
      <c r="B32" s="8">
        <f t="shared" si="1"/>
        <v>0</v>
      </c>
      <c r="C32" s="16">
        <v>0</v>
      </c>
      <c r="D32" s="16">
        <v>0</v>
      </c>
      <c r="E32" s="16">
        <v>0</v>
      </c>
      <c r="F32" s="10">
        <f t="shared" si="4"/>
        <v>0</v>
      </c>
      <c r="G32" s="17">
        <v>0</v>
      </c>
      <c r="H32" s="17">
        <v>0</v>
      </c>
      <c r="I32" s="17">
        <v>0</v>
      </c>
      <c r="J32" s="12">
        <f t="shared" si="2"/>
        <v>0</v>
      </c>
      <c r="K32" s="13">
        <f t="shared" si="9"/>
        <v>600000</v>
      </c>
      <c r="L32" s="18">
        <v>0</v>
      </c>
      <c r="M32" s="18">
        <v>600000</v>
      </c>
      <c r="N32" s="18">
        <v>0</v>
      </c>
      <c r="O32" s="15">
        <f t="shared" si="3"/>
        <v>600000</v>
      </c>
    </row>
    <row r="33" spans="1:15" x14ac:dyDescent="0.25">
      <c r="A33" s="7" t="s">
        <v>47</v>
      </c>
      <c r="B33" s="8">
        <f t="shared" si="1"/>
        <v>0</v>
      </c>
      <c r="C33" s="16">
        <v>0</v>
      </c>
      <c r="D33" s="16">
        <v>0</v>
      </c>
      <c r="E33" s="16">
        <v>0</v>
      </c>
      <c r="F33" s="10">
        <f>SUM(G33:I33)</f>
        <v>8250000</v>
      </c>
      <c r="G33" s="17">
        <v>0</v>
      </c>
      <c r="H33" s="17">
        <v>250000</v>
      </c>
      <c r="I33" s="17">
        <v>8000000</v>
      </c>
      <c r="J33" s="12">
        <f t="shared" si="2"/>
        <v>8250000</v>
      </c>
      <c r="K33" s="13">
        <f>SUM(L33:N33)</f>
        <v>50000</v>
      </c>
      <c r="L33" s="18">
        <v>50000</v>
      </c>
      <c r="M33" s="18">
        <v>0</v>
      </c>
      <c r="N33" s="18">
        <v>0</v>
      </c>
      <c r="O33" s="15">
        <f t="shared" si="3"/>
        <v>8300000</v>
      </c>
    </row>
    <row r="34" spans="1:15" x14ac:dyDescent="0.25">
      <c r="A34" s="7" t="s">
        <v>48</v>
      </c>
      <c r="B34" s="8">
        <f t="shared" si="1"/>
        <v>134402510</v>
      </c>
      <c r="C34" s="16">
        <v>123595710</v>
      </c>
      <c r="D34" s="16">
        <v>5762000</v>
      </c>
      <c r="E34" s="16">
        <v>5044800</v>
      </c>
      <c r="F34" s="10">
        <f>SUM(G34:I34)</f>
        <v>5400000</v>
      </c>
      <c r="G34" s="17">
        <v>5400000</v>
      </c>
      <c r="H34" s="17">
        <v>0</v>
      </c>
      <c r="I34" s="17">
        <v>0</v>
      </c>
      <c r="J34" s="12">
        <f t="shared" si="2"/>
        <v>139802510</v>
      </c>
      <c r="K34" s="13">
        <v>0</v>
      </c>
      <c r="L34" s="18">
        <v>0</v>
      </c>
      <c r="M34" s="18">
        <v>0</v>
      </c>
      <c r="N34" s="18">
        <v>0</v>
      </c>
      <c r="O34" s="15">
        <f t="shared" si="3"/>
        <v>139802510</v>
      </c>
    </row>
    <row r="40" spans="1:15" ht="15" customHeight="1" x14ac:dyDescent="0.25">
      <c r="A40" s="49" t="s">
        <v>0</v>
      </c>
      <c r="B40" s="50" t="s">
        <v>60</v>
      </c>
      <c r="C40" s="50" t="s">
        <v>59</v>
      </c>
      <c r="D40" s="43" t="s">
        <v>50</v>
      </c>
      <c r="E40" s="39" t="s">
        <v>1</v>
      </c>
      <c r="F40" s="39"/>
      <c r="G40" s="39"/>
      <c r="H40" s="40" t="s">
        <v>2</v>
      </c>
      <c r="I40" s="40"/>
      <c r="J40" s="40"/>
      <c r="K40" s="42" t="s">
        <v>4</v>
      </c>
      <c r="L40" s="42"/>
      <c r="M40" s="42"/>
    </row>
    <row r="41" spans="1:15" x14ac:dyDescent="0.25">
      <c r="A41" s="49"/>
      <c r="B41" s="50"/>
      <c r="C41" s="50"/>
      <c r="D41" s="44"/>
      <c r="E41" s="26">
        <v>2016</v>
      </c>
      <c r="F41" s="26">
        <v>2015</v>
      </c>
      <c r="G41" s="26">
        <v>2014</v>
      </c>
      <c r="H41" s="3">
        <v>2016</v>
      </c>
      <c r="I41" s="3">
        <v>2015</v>
      </c>
      <c r="J41" s="3">
        <v>2014</v>
      </c>
      <c r="K41" s="5">
        <v>2016</v>
      </c>
      <c r="L41" s="5">
        <v>2015</v>
      </c>
      <c r="M41" s="5">
        <v>2014</v>
      </c>
    </row>
    <row r="42" spans="1:15" x14ac:dyDescent="0.25">
      <c r="A42" s="7" t="s">
        <v>17</v>
      </c>
      <c r="B42" s="15">
        <v>166312510</v>
      </c>
      <c r="C42" s="15">
        <v>166007000</v>
      </c>
      <c r="D42" s="15">
        <v>147390731</v>
      </c>
      <c r="E42" s="8">
        <f>B3</f>
        <v>134402510</v>
      </c>
      <c r="F42" s="8">
        <v>138577000</v>
      </c>
      <c r="G42" s="8">
        <v>113522500</v>
      </c>
      <c r="H42" s="10">
        <f>F3</f>
        <v>24450000</v>
      </c>
      <c r="I42" s="10">
        <v>22150000</v>
      </c>
      <c r="J42" s="10">
        <v>27638231</v>
      </c>
      <c r="K42" s="13">
        <f>K3</f>
        <v>7460000</v>
      </c>
      <c r="L42" s="13">
        <v>5280000</v>
      </c>
      <c r="M42" s="13">
        <v>6230000</v>
      </c>
    </row>
    <row r="43" spans="1:15" x14ac:dyDescent="0.25">
      <c r="A43" s="7" t="s">
        <v>18</v>
      </c>
      <c r="B43" s="15">
        <v>3030000</v>
      </c>
      <c r="C43" s="15">
        <v>2600000</v>
      </c>
      <c r="D43" s="15">
        <v>4211744</v>
      </c>
      <c r="E43" s="8">
        <f t="shared" ref="E43:E73" si="10">B4</f>
        <v>2930000</v>
      </c>
      <c r="F43" s="8">
        <v>2500000</v>
      </c>
      <c r="G43" s="8">
        <v>2361744</v>
      </c>
      <c r="H43" s="10">
        <f t="shared" ref="H43:H73" si="11">F4</f>
        <v>100000</v>
      </c>
      <c r="I43" s="10">
        <v>100000</v>
      </c>
      <c r="J43" s="10">
        <v>1850000</v>
      </c>
      <c r="K43" s="13">
        <f t="shared" ref="K43:K73" si="12">K4</f>
        <v>0</v>
      </c>
      <c r="L43" s="13">
        <v>0</v>
      </c>
      <c r="M43" s="13">
        <v>0</v>
      </c>
    </row>
    <row r="44" spans="1:15" x14ac:dyDescent="0.25">
      <c r="A44" s="7" t="s">
        <v>19</v>
      </c>
      <c r="B44" s="15">
        <v>1000000</v>
      </c>
      <c r="C44" s="15">
        <v>864000</v>
      </c>
      <c r="D44" s="15">
        <v>864000</v>
      </c>
      <c r="E44" s="8">
        <f t="shared" si="10"/>
        <v>1000000</v>
      </c>
      <c r="F44" s="8">
        <v>864000</v>
      </c>
      <c r="G44" s="8">
        <v>864000</v>
      </c>
      <c r="H44" s="10">
        <f t="shared" si="11"/>
        <v>0</v>
      </c>
      <c r="I44" s="10">
        <v>0</v>
      </c>
      <c r="J44" s="10">
        <v>0</v>
      </c>
      <c r="K44" s="13">
        <f t="shared" si="12"/>
        <v>0</v>
      </c>
      <c r="L44" s="13">
        <v>0</v>
      </c>
      <c r="M44" s="13">
        <v>0</v>
      </c>
    </row>
    <row r="45" spans="1:15" x14ac:dyDescent="0.25">
      <c r="A45" s="7" t="s">
        <v>20</v>
      </c>
      <c r="B45" s="15">
        <v>4068000</v>
      </c>
      <c r="C45" s="15">
        <v>3748000</v>
      </c>
      <c r="D45" s="15">
        <v>5010329</v>
      </c>
      <c r="E45" s="8">
        <f t="shared" si="10"/>
        <v>2060000</v>
      </c>
      <c r="F45" s="8">
        <v>2040000</v>
      </c>
      <c r="G45" s="8">
        <v>1312680</v>
      </c>
      <c r="H45" s="10">
        <f t="shared" si="11"/>
        <v>490000</v>
      </c>
      <c r="I45" s="10">
        <v>590000</v>
      </c>
      <c r="J45" s="10">
        <v>1131649</v>
      </c>
      <c r="K45" s="13">
        <f t="shared" si="12"/>
        <v>1518000</v>
      </c>
      <c r="L45" s="13">
        <v>1118000</v>
      </c>
      <c r="M45" s="13">
        <v>2566000</v>
      </c>
    </row>
    <row r="46" spans="1:15" x14ac:dyDescent="0.25">
      <c r="A46" s="7" t="s">
        <v>21</v>
      </c>
      <c r="B46" s="15">
        <v>400000</v>
      </c>
      <c r="C46" s="15">
        <v>500000</v>
      </c>
      <c r="D46" s="15">
        <v>500000</v>
      </c>
      <c r="E46" s="8">
        <f t="shared" si="10"/>
        <v>400000</v>
      </c>
      <c r="F46" s="8">
        <v>500000</v>
      </c>
      <c r="G46" s="8">
        <v>500000</v>
      </c>
      <c r="H46" s="10">
        <f t="shared" si="11"/>
        <v>0</v>
      </c>
      <c r="I46" s="10">
        <v>0</v>
      </c>
      <c r="J46" s="10">
        <v>0</v>
      </c>
      <c r="K46" s="13">
        <f t="shared" si="12"/>
        <v>0</v>
      </c>
      <c r="L46" s="13">
        <v>0</v>
      </c>
      <c r="M46" s="13">
        <v>0</v>
      </c>
    </row>
    <row r="47" spans="1:15" x14ac:dyDescent="0.25">
      <c r="A47" s="7" t="s">
        <v>22</v>
      </c>
      <c r="B47" s="15">
        <v>2587000</v>
      </c>
      <c r="C47" s="15">
        <v>2657000</v>
      </c>
      <c r="D47" s="15">
        <v>2791910</v>
      </c>
      <c r="E47" s="8">
        <f t="shared" si="10"/>
        <v>2032000</v>
      </c>
      <c r="F47" s="8">
        <v>2032000</v>
      </c>
      <c r="G47" s="8">
        <v>2031910</v>
      </c>
      <c r="H47" s="10">
        <f t="shared" si="11"/>
        <v>250000</v>
      </c>
      <c r="I47" s="10">
        <v>340000</v>
      </c>
      <c r="J47" s="10">
        <v>340000</v>
      </c>
      <c r="K47" s="13">
        <f t="shared" si="12"/>
        <v>305000</v>
      </c>
      <c r="L47" s="13">
        <v>285000</v>
      </c>
      <c r="M47" s="13">
        <v>420000</v>
      </c>
    </row>
    <row r="48" spans="1:15" x14ac:dyDescent="0.25">
      <c r="A48" s="7" t="s">
        <v>23</v>
      </c>
      <c r="B48" s="15">
        <v>4050000</v>
      </c>
      <c r="C48" s="15">
        <v>4155000</v>
      </c>
      <c r="D48" s="15">
        <v>3135000</v>
      </c>
      <c r="E48" s="8">
        <f t="shared" si="10"/>
        <v>3500000</v>
      </c>
      <c r="F48" s="8">
        <v>3500000</v>
      </c>
      <c r="G48" s="8">
        <v>2500000</v>
      </c>
      <c r="H48" s="10">
        <f t="shared" si="11"/>
        <v>300000</v>
      </c>
      <c r="I48" s="10">
        <v>405000</v>
      </c>
      <c r="J48" s="10">
        <v>405000</v>
      </c>
      <c r="K48" s="13">
        <f t="shared" si="12"/>
        <v>250000</v>
      </c>
      <c r="L48" s="13">
        <v>250000</v>
      </c>
      <c r="M48" s="13">
        <v>230000</v>
      </c>
    </row>
    <row r="49" spans="1:13" x14ac:dyDescent="0.25">
      <c r="A49" s="7" t="s">
        <v>24</v>
      </c>
      <c r="B49" s="15">
        <v>2671000</v>
      </c>
      <c r="C49" s="15">
        <v>1772000</v>
      </c>
      <c r="D49" s="15">
        <v>2366729</v>
      </c>
      <c r="E49" s="8">
        <f t="shared" si="10"/>
        <v>1591000</v>
      </c>
      <c r="F49" s="8">
        <v>1541000</v>
      </c>
      <c r="G49" s="8">
        <v>1590729</v>
      </c>
      <c r="H49" s="10">
        <f t="shared" si="11"/>
        <v>1060000</v>
      </c>
      <c r="I49" s="10">
        <v>211000</v>
      </c>
      <c r="J49" s="10">
        <v>765000</v>
      </c>
      <c r="K49" s="13">
        <f t="shared" si="12"/>
        <v>20000</v>
      </c>
      <c r="L49" s="13">
        <v>20000</v>
      </c>
      <c r="M49" s="13">
        <v>11000</v>
      </c>
    </row>
    <row r="50" spans="1:13" x14ac:dyDescent="0.25">
      <c r="A50" s="7" t="s">
        <v>25</v>
      </c>
      <c r="B50" s="15">
        <v>542000</v>
      </c>
      <c r="C50" s="15">
        <v>542000</v>
      </c>
      <c r="D50" s="15">
        <v>442000</v>
      </c>
      <c r="E50" s="8">
        <f t="shared" si="10"/>
        <v>500000</v>
      </c>
      <c r="F50" s="8">
        <v>500000</v>
      </c>
      <c r="G50" s="8">
        <v>400000</v>
      </c>
      <c r="H50" s="10">
        <f t="shared" si="11"/>
        <v>12000</v>
      </c>
      <c r="I50" s="10">
        <v>12000</v>
      </c>
      <c r="J50" s="10">
        <v>12000</v>
      </c>
      <c r="K50" s="13">
        <f t="shared" si="12"/>
        <v>30000</v>
      </c>
      <c r="L50" s="13">
        <v>30000</v>
      </c>
      <c r="M50" s="13">
        <v>30000</v>
      </c>
    </row>
    <row r="51" spans="1:13" x14ac:dyDescent="0.25">
      <c r="A51" s="7" t="s">
        <v>26</v>
      </c>
      <c r="B51" s="15">
        <v>6390000</v>
      </c>
      <c r="C51" s="15">
        <v>6205000</v>
      </c>
      <c r="D51" s="15">
        <v>4869450</v>
      </c>
      <c r="E51" s="8">
        <f t="shared" si="10"/>
        <v>6040000</v>
      </c>
      <c r="F51" s="8">
        <v>5800000</v>
      </c>
      <c r="G51" s="8">
        <v>4500000</v>
      </c>
      <c r="H51" s="10">
        <f t="shared" si="11"/>
        <v>350000</v>
      </c>
      <c r="I51" s="10">
        <v>405000</v>
      </c>
      <c r="J51" s="10">
        <v>369450</v>
      </c>
      <c r="K51" s="13">
        <f t="shared" si="12"/>
        <v>0</v>
      </c>
      <c r="L51" s="13">
        <v>0</v>
      </c>
      <c r="M51" s="13">
        <v>0</v>
      </c>
    </row>
    <row r="52" spans="1:13" x14ac:dyDescent="0.25">
      <c r="A52" s="7" t="s">
        <v>27</v>
      </c>
      <c r="B52" s="15">
        <v>582710</v>
      </c>
      <c r="C52" s="15">
        <v>800000</v>
      </c>
      <c r="D52" s="15">
        <v>778000</v>
      </c>
      <c r="E52" s="8">
        <f t="shared" si="10"/>
        <v>582710</v>
      </c>
      <c r="F52" s="8">
        <v>800000</v>
      </c>
      <c r="G52" s="8">
        <v>778000</v>
      </c>
      <c r="H52" s="10">
        <f t="shared" si="11"/>
        <v>0</v>
      </c>
      <c r="I52" s="10">
        <v>0</v>
      </c>
      <c r="J52" s="10">
        <v>0</v>
      </c>
      <c r="K52" s="13">
        <f t="shared" si="12"/>
        <v>0</v>
      </c>
      <c r="L52" s="13">
        <v>0</v>
      </c>
      <c r="M52" s="13">
        <v>0</v>
      </c>
    </row>
    <row r="53" spans="1:13" x14ac:dyDescent="0.25">
      <c r="A53" s="7" t="s">
        <v>28</v>
      </c>
      <c r="B53" s="15">
        <v>9836000</v>
      </c>
      <c r="C53" s="15">
        <v>10226000</v>
      </c>
      <c r="D53" s="15">
        <v>8485303</v>
      </c>
      <c r="E53" s="8">
        <f t="shared" si="10"/>
        <v>5550000</v>
      </c>
      <c r="F53" s="8">
        <v>5550000</v>
      </c>
      <c r="G53" s="8">
        <v>5520656</v>
      </c>
      <c r="H53" s="10">
        <f t="shared" si="11"/>
        <v>3010000</v>
      </c>
      <c r="I53" s="10">
        <v>3100000</v>
      </c>
      <c r="J53" s="10">
        <v>1577647</v>
      </c>
      <c r="K53" s="13">
        <f t="shared" si="12"/>
        <v>1276000</v>
      </c>
      <c r="L53" s="13">
        <v>1576000</v>
      </c>
      <c r="M53" s="13">
        <v>1387000</v>
      </c>
    </row>
    <row r="54" spans="1:13" x14ac:dyDescent="0.25">
      <c r="A54" s="7" t="s">
        <v>29</v>
      </c>
      <c r="B54" s="15">
        <v>500000</v>
      </c>
      <c r="C54" s="15">
        <v>500000</v>
      </c>
      <c r="D54" s="15">
        <v>400000</v>
      </c>
      <c r="E54" s="8">
        <f t="shared" si="10"/>
        <v>500000</v>
      </c>
      <c r="F54" s="8">
        <v>500000</v>
      </c>
      <c r="G54" s="8">
        <v>400000</v>
      </c>
      <c r="H54" s="10">
        <f t="shared" si="11"/>
        <v>0</v>
      </c>
      <c r="I54" s="10">
        <v>0</v>
      </c>
      <c r="J54" s="10">
        <v>0</v>
      </c>
      <c r="K54" s="13">
        <f t="shared" si="12"/>
        <v>0</v>
      </c>
      <c r="L54" s="13">
        <v>0</v>
      </c>
      <c r="M54" s="13">
        <v>0</v>
      </c>
    </row>
    <row r="55" spans="1:13" x14ac:dyDescent="0.25">
      <c r="A55" s="7" t="s">
        <v>30</v>
      </c>
      <c r="B55" s="15">
        <v>300000</v>
      </c>
      <c r="C55" s="15">
        <v>800000</v>
      </c>
      <c r="D55" s="15">
        <v>500000</v>
      </c>
      <c r="E55" s="8">
        <f t="shared" si="10"/>
        <v>300000</v>
      </c>
      <c r="F55" s="8">
        <v>800000</v>
      </c>
      <c r="G55" s="8">
        <v>500000</v>
      </c>
      <c r="H55" s="10">
        <f t="shared" si="11"/>
        <v>0</v>
      </c>
      <c r="I55" s="10">
        <v>0</v>
      </c>
      <c r="J55" s="10">
        <v>0</v>
      </c>
      <c r="K55" s="13">
        <f t="shared" si="12"/>
        <v>0</v>
      </c>
      <c r="L55" s="13">
        <v>0</v>
      </c>
      <c r="M55" s="13">
        <v>0</v>
      </c>
    </row>
    <row r="56" spans="1:13" x14ac:dyDescent="0.25">
      <c r="A56" s="7" t="s">
        <v>31</v>
      </c>
      <c r="B56" s="15">
        <v>6580000</v>
      </c>
      <c r="C56" s="15">
        <v>6580000</v>
      </c>
      <c r="D56" s="15">
        <v>3874160</v>
      </c>
      <c r="E56" s="8">
        <f t="shared" si="10"/>
        <v>6000000</v>
      </c>
      <c r="F56" s="8">
        <v>6000000</v>
      </c>
      <c r="G56" s="8">
        <v>3500000</v>
      </c>
      <c r="H56" s="10">
        <f t="shared" si="11"/>
        <v>580000</v>
      </c>
      <c r="I56" s="10">
        <v>580000</v>
      </c>
      <c r="J56" s="10">
        <v>374160</v>
      </c>
      <c r="K56" s="13">
        <f t="shared" si="12"/>
        <v>0</v>
      </c>
      <c r="L56" s="13">
        <v>0</v>
      </c>
      <c r="M56" s="13">
        <v>0</v>
      </c>
    </row>
    <row r="57" spans="1:13" x14ac:dyDescent="0.25">
      <c r="A57" s="7" t="s">
        <v>32</v>
      </c>
      <c r="B57" s="15">
        <v>800000</v>
      </c>
      <c r="C57" s="15">
        <v>800000</v>
      </c>
      <c r="D57" s="15">
        <v>546414</v>
      </c>
      <c r="E57" s="8">
        <f t="shared" si="10"/>
        <v>750000</v>
      </c>
      <c r="F57" s="8">
        <v>750000</v>
      </c>
      <c r="G57" s="8">
        <v>496414</v>
      </c>
      <c r="H57" s="10">
        <f t="shared" si="11"/>
        <v>50000</v>
      </c>
      <c r="I57" s="10">
        <v>50000</v>
      </c>
      <c r="J57" s="10">
        <v>50000</v>
      </c>
      <c r="K57" s="13">
        <f t="shared" si="12"/>
        <v>0</v>
      </c>
      <c r="L57" s="13">
        <v>0</v>
      </c>
      <c r="M57" s="13">
        <v>0</v>
      </c>
    </row>
    <row r="58" spans="1:13" x14ac:dyDescent="0.25">
      <c r="A58" s="7" t="s">
        <v>33</v>
      </c>
      <c r="B58" s="15">
        <v>380000</v>
      </c>
      <c r="C58" s="15">
        <v>398000</v>
      </c>
      <c r="D58" s="15">
        <v>373000</v>
      </c>
      <c r="E58" s="8">
        <f t="shared" si="10"/>
        <v>350000</v>
      </c>
      <c r="F58" s="8">
        <v>350000</v>
      </c>
      <c r="G58" s="8">
        <v>350000</v>
      </c>
      <c r="H58" s="10">
        <f t="shared" si="11"/>
        <v>22000</v>
      </c>
      <c r="I58" s="10">
        <v>40000</v>
      </c>
      <c r="J58" s="10">
        <v>20000</v>
      </c>
      <c r="K58" s="13">
        <f t="shared" si="12"/>
        <v>8000</v>
      </c>
      <c r="L58" s="13">
        <v>8000</v>
      </c>
      <c r="M58" s="13">
        <v>3000</v>
      </c>
    </row>
    <row r="59" spans="1:13" x14ac:dyDescent="0.25">
      <c r="A59" s="7" t="s">
        <v>34</v>
      </c>
      <c r="B59" s="15">
        <v>92120000</v>
      </c>
      <c r="C59" s="15">
        <v>92350000</v>
      </c>
      <c r="D59" s="15">
        <v>80927735</v>
      </c>
      <c r="E59" s="8">
        <f t="shared" si="10"/>
        <v>84600000</v>
      </c>
      <c r="F59" s="8">
        <v>85850000</v>
      </c>
      <c r="G59" s="8">
        <v>69215410</v>
      </c>
      <c r="H59" s="10">
        <f t="shared" si="11"/>
        <v>4160000</v>
      </c>
      <c r="I59" s="10">
        <v>5200000</v>
      </c>
      <c r="J59" s="10">
        <v>10822325</v>
      </c>
      <c r="K59" s="13">
        <f t="shared" si="12"/>
        <v>3360000</v>
      </c>
      <c r="L59" s="13">
        <v>1300000</v>
      </c>
      <c r="M59" s="13">
        <v>890000</v>
      </c>
    </row>
    <row r="60" spans="1:13" x14ac:dyDescent="0.25">
      <c r="A60" s="7" t="s">
        <v>35</v>
      </c>
      <c r="B60" s="15">
        <v>3670000</v>
      </c>
      <c r="C60" s="15">
        <v>3670000</v>
      </c>
      <c r="D60" s="15">
        <v>2100000</v>
      </c>
      <c r="E60" s="8">
        <f t="shared" si="10"/>
        <v>2550000</v>
      </c>
      <c r="F60" s="8">
        <v>2550000</v>
      </c>
      <c r="G60" s="8">
        <v>2100000</v>
      </c>
      <c r="H60" s="10">
        <f t="shared" si="11"/>
        <v>1120000</v>
      </c>
      <c r="I60" s="10">
        <v>1120000</v>
      </c>
      <c r="J60" s="10">
        <v>0</v>
      </c>
      <c r="K60" s="13">
        <f t="shared" si="12"/>
        <v>0</v>
      </c>
      <c r="L60" s="13">
        <v>0</v>
      </c>
      <c r="M60" s="13">
        <v>0</v>
      </c>
    </row>
    <row r="61" spans="1:13" x14ac:dyDescent="0.25">
      <c r="A61" s="7" t="s">
        <v>36</v>
      </c>
      <c r="B61" s="15">
        <v>64000</v>
      </c>
      <c r="C61" s="15">
        <v>64000</v>
      </c>
      <c r="D61" s="15">
        <v>64000</v>
      </c>
      <c r="E61" s="8">
        <f t="shared" si="10"/>
        <v>0</v>
      </c>
      <c r="F61" s="8">
        <v>0</v>
      </c>
      <c r="G61" s="8">
        <v>0</v>
      </c>
      <c r="H61" s="10">
        <f t="shared" si="11"/>
        <v>56000</v>
      </c>
      <c r="I61" s="10">
        <v>56000</v>
      </c>
      <c r="J61" s="10">
        <v>56000</v>
      </c>
      <c r="K61" s="13">
        <f t="shared" si="12"/>
        <v>8000</v>
      </c>
      <c r="L61" s="13">
        <v>8000</v>
      </c>
      <c r="M61" s="13">
        <v>8000</v>
      </c>
    </row>
    <row r="62" spans="1:13" x14ac:dyDescent="0.25">
      <c r="A62" s="7" t="s">
        <v>37</v>
      </c>
      <c r="B62" s="15">
        <v>5951000</v>
      </c>
      <c r="C62" s="15">
        <v>8476000</v>
      </c>
      <c r="D62" s="15">
        <v>8698592</v>
      </c>
      <c r="E62" s="8">
        <f t="shared" si="10"/>
        <v>3876000</v>
      </c>
      <c r="F62" s="8">
        <v>5800000</v>
      </c>
      <c r="G62" s="8">
        <v>4298592</v>
      </c>
      <c r="H62" s="10">
        <f t="shared" si="11"/>
        <v>1390000</v>
      </c>
      <c r="I62" s="10">
        <v>1991000</v>
      </c>
      <c r="J62" s="10">
        <v>3715000</v>
      </c>
      <c r="K62" s="13">
        <f t="shared" si="12"/>
        <v>685000</v>
      </c>
      <c r="L62" s="13">
        <v>685000</v>
      </c>
      <c r="M62" s="13">
        <v>685000</v>
      </c>
    </row>
    <row r="63" spans="1:13" x14ac:dyDescent="0.25">
      <c r="A63" s="7" t="s">
        <v>38</v>
      </c>
      <c r="B63" s="15">
        <v>250000</v>
      </c>
      <c r="C63" s="15">
        <v>750000</v>
      </c>
      <c r="D63" s="15">
        <v>750000</v>
      </c>
      <c r="E63" s="8">
        <f t="shared" si="10"/>
        <v>250000</v>
      </c>
      <c r="F63" s="8">
        <v>750000</v>
      </c>
      <c r="G63" s="8">
        <v>750000</v>
      </c>
      <c r="H63" s="10">
        <f t="shared" si="11"/>
        <v>0</v>
      </c>
      <c r="I63" s="10">
        <v>0</v>
      </c>
      <c r="J63" s="10">
        <v>0</v>
      </c>
      <c r="K63" s="13">
        <f t="shared" si="12"/>
        <v>0</v>
      </c>
      <c r="L63" s="13">
        <v>0</v>
      </c>
      <c r="M63" s="13">
        <v>0</v>
      </c>
    </row>
    <row r="64" spans="1:13" x14ac:dyDescent="0.25">
      <c r="A64" s="7" t="s">
        <v>39</v>
      </c>
      <c r="B64" s="15">
        <v>250000</v>
      </c>
      <c r="C64" s="15">
        <v>250000</v>
      </c>
      <c r="D64" s="15">
        <v>183365</v>
      </c>
      <c r="E64" s="8">
        <f t="shared" si="10"/>
        <v>250000</v>
      </c>
      <c r="F64" s="8">
        <v>250000</v>
      </c>
      <c r="G64" s="8">
        <v>183365</v>
      </c>
      <c r="H64" s="10">
        <f t="shared" si="11"/>
        <v>0</v>
      </c>
      <c r="I64" s="10">
        <v>0</v>
      </c>
      <c r="J64" s="10">
        <v>0</v>
      </c>
      <c r="K64" s="13">
        <f t="shared" si="12"/>
        <v>0</v>
      </c>
      <c r="L64" s="13">
        <v>0</v>
      </c>
      <c r="M64" s="13">
        <v>0</v>
      </c>
    </row>
    <row r="65" spans="1:13" x14ac:dyDescent="0.25">
      <c r="A65" s="7" t="s">
        <v>40</v>
      </c>
      <c r="B65" s="15">
        <v>13868800</v>
      </c>
      <c r="C65" s="15">
        <v>11608000</v>
      </c>
      <c r="D65" s="15">
        <v>11001000</v>
      </c>
      <c r="E65" s="8">
        <f t="shared" si="10"/>
        <v>7168800</v>
      </c>
      <c r="F65" s="8">
        <v>7808000</v>
      </c>
      <c r="G65" s="8">
        <v>8101000</v>
      </c>
      <c r="H65" s="10">
        <f t="shared" si="11"/>
        <v>6700000</v>
      </c>
      <c r="I65" s="10">
        <v>3800000</v>
      </c>
      <c r="J65" s="10">
        <v>2900000</v>
      </c>
      <c r="K65" s="13">
        <f t="shared" si="12"/>
        <v>0</v>
      </c>
      <c r="L65" s="13">
        <v>0</v>
      </c>
      <c r="M65" s="13">
        <v>0</v>
      </c>
    </row>
    <row r="66" spans="1:13" x14ac:dyDescent="0.25">
      <c r="A66" s="7" t="s">
        <v>41</v>
      </c>
      <c r="B66" s="15">
        <v>6350000</v>
      </c>
      <c r="C66" s="15">
        <v>5620000</v>
      </c>
      <c r="D66" s="15">
        <v>4450000</v>
      </c>
      <c r="E66" s="8">
        <f t="shared" si="10"/>
        <v>1550000</v>
      </c>
      <c r="F66" s="8">
        <v>1470000</v>
      </c>
      <c r="G66" s="8">
        <v>1200000</v>
      </c>
      <c r="H66" s="10">
        <f t="shared" si="11"/>
        <v>4800000</v>
      </c>
      <c r="I66" s="10">
        <v>4150000</v>
      </c>
      <c r="J66" s="10">
        <v>3250000</v>
      </c>
      <c r="K66" s="13">
        <f t="shared" si="12"/>
        <v>0</v>
      </c>
      <c r="L66" s="13">
        <v>0</v>
      </c>
      <c r="M66" s="13">
        <v>0</v>
      </c>
    </row>
    <row r="67" spans="1:13" x14ac:dyDescent="0.25">
      <c r="A67" s="7" t="s">
        <v>42</v>
      </c>
      <c r="B67" s="15">
        <v>72000</v>
      </c>
      <c r="C67" s="15">
        <v>72000</v>
      </c>
      <c r="D67" s="15">
        <v>68000</v>
      </c>
      <c r="E67" s="8">
        <f t="shared" si="10"/>
        <v>72000</v>
      </c>
      <c r="F67" s="8">
        <v>72000</v>
      </c>
      <c r="G67" s="8">
        <v>68000</v>
      </c>
      <c r="H67" s="10">
        <f t="shared" si="11"/>
        <v>0</v>
      </c>
      <c r="I67" s="10">
        <v>0</v>
      </c>
      <c r="J67" s="10">
        <v>0</v>
      </c>
      <c r="K67" s="13">
        <f t="shared" si="12"/>
        <v>0</v>
      </c>
      <c r="L67" s="13">
        <v>0</v>
      </c>
      <c r="M67" s="13">
        <v>0</v>
      </c>
    </row>
    <row r="68" spans="1:13" x14ac:dyDescent="0.25">
      <c r="A68" s="7" t="s">
        <v>43</v>
      </c>
      <c r="B68" s="15">
        <v>166312510</v>
      </c>
      <c r="C68" s="15">
        <v>166007000</v>
      </c>
      <c r="D68" s="15">
        <v>147390731</v>
      </c>
      <c r="E68" s="8">
        <f t="shared" si="10"/>
        <v>134402510</v>
      </c>
      <c r="F68" s="8">
        <v>138577000</v>
      </c>
      <c r="G68" s="8">
        <v>113522500</v>
      </c>
      <c r="H68" s="10">
        <f t="shared" si="11"/>
        <v>24450000</v>
      </c>
      <c r="I68" s="10">
        <v>22150000</v>
      </c>
      <c r="J68" s="10">
        <v>27638231</v>
      </c>
      <c r="K68" s="13">
        <f t="shared" si="12"/>
        <v>7460000</v>
      </c>
      <c r="L68" s="13">
        <v>5280000</v>
      </c>
      <c r="M68" s="13">
        <v>6230000</v>
      </c>
    </row>
    <row r="69" spans="1:13" x14ac:dyDescent="0.25">
      <c r="A69" s="7" t="s">
        <v>44</v>
      </c>
      <c r="B69" s="15">
        <v>500000</v>
      </c>
      <c r="C69" s="15">
        <v>500000</v>
      </c>
      <c r="D69" s="15">
        <v>500000</v>
      </c>
      <c r="E69" s="8">
        <f t="shared" si="10"/>
        <v>0</v>
      </c>
      <c r="F69" s="8">
        <v>0</v>
      </c>
      <c r="G69" s="8">
        <v>0</v>
      </c>
      <c r="H69" s="10">
        <f t="shared" si="11"/>
        <v>0</v>
      </c>
      <c r="I69" s="10">
        <v>0</v>
      </c>
      <c r="J69" s="10">
        <v>0</v>
      </c>
      <c r="K69" s="13">
        <f t="shared" si="12"/>
        <v>850000</v>
      </c>
      <c r="L69" s="13">
        <v>500000</v>
      </c>
      <c r="M69" s="13">
        <v>500000</v>
      </c>
    </row>
    <row r="70" spans="1:13" x14ac:dyDescent="0.25">
      <c r="A70" s="7" t="s">
        <v>45</v>
      </c>
      <c r="B70" s="15">
        <v>15301000</v>
      </c>
      <c r="C70" s="15">
        <v>14851000</v>
      </c>
      <c r="D70" s="15">
        <v>11251000</v>
      </c>
      <c r="E70" s="8">
        <f t="shared" si="10"/>
        <v>0</v>
      </c>
      <c r="F70" s="8">
        <v>0</v>
      </c>
      <c r="G70" s="8">
        <v>0</v>
      </c>
      <c r="H70" s="10">
        <f t="shared" si="11"/>
        <v>10800000</v>
      </c>
      <c r="I70" s="10">
        <v>10350000</v>
      </c>
      <c r="J70" s="10">
        <v>6750000</v>
      </c>
      <c r="K70" s="13">
        <f t="shared" si="12"/>
        <v>5960000</v>
      </c>
      <c r="L70" s="13">
        <v>4501000</v>
      </c>
      <c r="M70" s="13">
        <v>4501000</v>
      </c>
    </row>
    <row r="71" spans="1:13" x14ac:dyDescent="0.25">
      <c r="A71" s="7" t="s">
        <v>46</v>
      </c>
      <c r="B71" s="15">
        <v>550000</v>
      </c>
      <c r="C71" s="15">
        <v>550000</v>
      </c>
      <c r="D71" s="15">
        <v>550000</v>
      </c>
      <c r="E71" s="8">
        <f t="shared" si="10"/>
        <v>0</v>
      </c>
      <c r="F71" s="8">
        <v>0</v>
      </c>
      <c r="G71" s="8">
        <v>0</v>
      </c>
      <c r="H71" s="10">
        <f t="shared" si="11"/>
        <v>0</v>
      </c>
      <c r="I71" s="10">
        <v>0</v>
      </c>
      <c r="J71" s="10">
        <v>0</v>
      </c>
      <c r="K71" s="13">
        <f t="shared" si="12"/>
        <v>600000</v>
      </c>
      <c r="L71" s="13">
        <v>550000</v>
      </c>
      <c r="M71" s="13">
        <v>550000</v>
      </c>
    </row>
    <row r="72" spans="1:13" x14ac:dyDescent="0.25">
      <c r="A72" s="7" t="s">
        <v>47</v>
      </c>
      <c r="B72" s="15">
        <v>8280000</v>
      </c>
      <c r="C72" s="15">
        <v>8830000</v>
      </c>
      <c r="D72" s="15">
        <v>8278231</v>
      </c>
      <c r="E72" s="8">
        <f t="shared" si="10"/>
        <v>0</v>
      </c>
      <c r="F72" s="8">
        <v>0</v>
      </c>
      <c r="G72" s="8">
        <v>0</v>
      </c>
      <c r="H72" s="10">
        <f t="shared" si="11"/>
        <v>8250000</v>
      </c>
      <c r="I72" s="10">
        <v>8800000</v>
      </c>
      <c r="J72" s="10">
        <v>8248231</v>
      </c>
      <c r="K72" s="13">
        <f t="shared" si="12"/>
        <v>50000</v>
      </c>
      <c r="L72" s="13">
        <v>30000</v>
      </c>
      <c r="M72" s="13">
        <v>30000</v>
      </c>
    </row>
    <row r="73" spans="1:13" x14ac:dyDescent="0.25">
      <c r="A73" s="7" t="s">
        <v>48</v>
      </c>
      <c r="B73" s="15">
        <v>139802510</v>
      </c>
      <c r="C73" s="15">
        <v>141577000</v>
      </c>
      <c r="D73" s="15">
        <v>126162500</v>
      </c>
      <c r="E73" s="8">
        <f t="shared" si="10"/>
        <v>134402510</v>
      </c>
      <c r="F73" s="8">
        <v>138577000</v>
      </c>
      <c r="G73" s="8">
        <v>113522500</v>
      </c>
      <c r="H73" s="10">
        <f t="shared" si="11"/>
        <v>5400000</v>
      </c>
      <c r="I73" s="10">
        <v>3000000</v>
      </c>
      <c r="J73" s="10">
        <v>12640000</v>
      </c>
      <c r="K73" s="13">
        <f t="shared" si="12"/>
        <v>0</v>
      </c>
      <c r="L73" s="13">
        <v>0</v>
      </c>
      <c r="M73" s="13">
        <v>0</v>
      </c>
    </row>
    <row r="78" spans="1:13" x14ac:dyDescent="0.25">
      <c r="F78" s="25"/>
    </row>
    <row r="79" spans="1:13" ht="15" customHeight="1" x14ac:dyDescent="0.25"/>
    <row r="80" spans="1:13" ht="36" customHeight="1" x14ac:dyDescent="0.25"/>
  </sheetData>
  <mergeCells count="13">
    <mergeCell ref="K40:M40"/>
    <mergeCell ref="A40:A41"/>
    <mergeCell ref="B40:B41"/>
    <mergeCell ref="C40:C41"/>
    <mergeCell ref="D40:D41"/>
    <mergeCell ref="E40:G40"/>
    <mergeCell ref="H40:J40"/>
    <mergeCell ref="O1:O2"/>
    <mergeCell ref="A1:A2"/>
    <mergeCell ref="B1:E1"/>
    <mergeCell ref="F1:I1"/>
    <mergeCell ref="J1:J2"/>
    <mergeCell ref="K1:N1"/>
  </mergeCells>
  <pageMargins left="0.7" right="0.7" top="0.78740157499999996" bottom="0.78740157499999996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O78"/>
  <sheetViews>
    <sheetView view="pageBreakPreview" zoomScaleNormal="100" zoomScaleSheetLayoutView="10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B3" sqref="B3:B34"/>
    </sheetView>
  </sheetViews>
  <sheetFormatPr defaultRowHeight="15" x14ac:dyDescent="0.25"/>
  <cols>
    <col min="1" max="1" width="38" bestFit="1" customWidth="1"/>
    <col min="2" max="4" width="12.85546875" customWidth="1"/>
    <col min="5" max="5" width="13" customWidth="1"/>
    <col min="6" max="6" width="11.28515625" bestFit="1" customWidth="1"/>
    <col min="7" max="7" width="12.28515625" customWidth="1"/>
    <col min="8" max="8" width="11.28515625" bestFit="1" customWidth="1"/>
    <col min="9" max="9" width="11.28515625" customWidth="1"/>
    <col min="10" max="10" width="15.42578125" bestFit="1" customWidth="1"/>
    <col min="11" max="11" width="11.140625" bestFit="1" customWidth="1"/>
    <col min="12" max="12" width="10.28515625" bestFit="1" customWidth="1"/>
    <col min="13" max="14" width="9.85546875" bestFit="1" customWidth="1"/>
    <col min="15" max="15" width="14.28515625" bestFit="1" customWidth="1"/>
  </cols>
  <sheetData>
    <row r="1" spans="1:15" ht="15" customHeight="1" x14ac:dyDescent="0.25">
      <c r="A1" s="45" t="s">
        <v>0</v>
      </c>
      <c r="B1" s="51" t="s">
        <v>1</v>
      </c>
      <c r="C1" s="52"/>
      <c r="D1" s="52"/>
      <c r="E1" s="53"/>
      <c r="F1" s="40" t="s">
        <v>2</v>
      </c>
      <c r="G1" s="40"/>
      <c r="H1" s="40"/>
      <c r="I1" s="40"/>
      <c r="J1" s="47" t="s">
        <v>3</v>
      </c>
      <c r="K1" s="42" t="s">
        <v>4</v>
      </c>
      <c r="L1" s="42"/>
      <c r="M1" s="42"/>
      <c r="N1" s="42"/>
      <c r="O1" s="43" t="s">
        <v>62</v>
      </c>
    </row>
    <row r="2" spans="1:15" x14ac:dyDescent="0.25">
      <c r="A2" s="46"/>
      <c r="B2" s="1" t="s">
        <v>6</v>
      </c>
      <c r="C2" s="2" t="s">
        <v>7</v>
      </c>
      <c r="D2" s="2" t="s">
        <v>8</v>
      </c>
      <c r="E2" s="2" t="s">
        <v>9</v>
      </c>
      <c r="F2" s="3" t="s">
        <v>6</v>
      </c>
      <c r="G2" s="4" t="s">
        <v>61</v>
      </c>
      <c r="H2" s="4" t="s">
        <v>11</v>
      </c>
      <c r="I2" s="4" t="s">
        <v>12</v>
      </c>
      <c r="J2" s="48"/>
      <c r="K2" s="5" t="s">
        <v>13</v>
      </c>
      <c r="L2" s="6" t="s">
        <v>14</v>
      </c>
      <c r="M2" s="6" t="s">
        <v>15</v>
      </c>
      <c r="N2" s="6" t="s">
        <v>16</v>
      </c>
      <c r="O2" s="44"/>
    </row>
    <row r="3" spans="1:15" s="25" customFormat="1" x14ac:dyDescent="0.25">
      <c r="A3" s="7" t="s">
        <v>17</v>
      </c>
      <c r="B3" s="8">
        <f>SUM(C3:E3)</f>
        <v>140782693</v>
      </c>
      <c r="C3" s="9">
        <f>SUM(C4:C28)</f>
        <v>131887393</v>
      </c>
      <c r="D3" s="9">
        <f>SUM(D4:D28)</f>
        <v>5329800</v>
      </c>
      <c r="E3" s="9">
        <f>SUM(E4:E28)</f>
        <v>3565500</v>
      </c>
      <c r="F3" s="10">
        <f t="shared" ref="F3:I3" si="0">SUM(F4:F28)</f>
        <v>28500000</v>
      </c>
      <c r="G3" s="11">
        <f t="shared" si="0"/>
        <v>8000000</v>
      </c>
      <c r="H3" s="11">
        <f t="shared" si="0"/>
        <v>9000000</v>
      </c>
      <c r="I3" s="11">
        <f t="shared" si="0"/>
        <v>11500000</v>
      </c>
      <c r="J3" s="12">
        <f>B3+F3</f>
        <v>169282693</v>
      </c>
      <c r="K3" s="13">
        <f>SUM(K4:K28)</f>
        <v>7460000</v>
      </c>
      <c r="L3" s="14">
        <f>SUM(L4:L28)</f>
        <v>1500000</v>
      </c>
      <c r="M3" s="14">
        <f>SUM(M4:M28)</f>
        <v>2150000</v>
      </c>
      <c r="N3" s="14">
        <f>SUM(N4:N28)</f>
        <v>3810000</v>
      </c>
      <c r="O3" s="15">
        <f>J3+K3</f>
        <v>176742693</v>
      </c>
    </row>
    <row r="4" spans="1:15" x14ac:dyDescent="0.25">
      <c r="A4" s="7" t="s">
        <v>18</v>
      </c>
      <c r="B4" s="8">
        <f t="shared" ref="B4:B34" si="1">SUM(C4:E4)</f>
        <v>2000000</v>
      </c>
      <c r="C4" s="16">
        <v>1250000</v>
      </c>
      <c r="D4" s="16">
        <v>0</v>
      </c>
      <c r="E4" s="16">
        <v>750000</v>
      </c>
      <c r="F4" s="10">
        <f>SUM(G4:I4)</f>
        <v>460000</v>
      </c>
      <c r="G4" s="17">
        <v>460000</v>
      </c>
      <c r="H4" s="17">
        <v>0</v>
      </c>
      <c r="I4" s="17">
        <v>0</v>
      </c>
      <c r="J4" s="12">
        <f t="shared" ref="J4:J34" si="2">B4+F4</f>
        <v>2460000</v>
      </c>
      <c r="K4" s="13">
        <f>SUM(L4:N4)</f>
        <v>0</v>
      </c>
      <c r="L4" s="18">
        <v>0</v>
      </c>
      <c r="M4" s="18">
        <v>0</v>
      </c>
      <c r="N4" s="18">
        <v>0</v>
      </c>
      <c r="O4" s="15">
        <f t="shared" ref="O4:O34" si="3">J4+K4</f>
        <v>2460000</v>
      </c>
    </row>
    <row r="5" spans="1:15" x14ac:dyDescent="0.25">
      <c r="A5" s="7" t="s">
        <v>19</v>
      </c>
      <c r="B5" s="8">
        <f t="shared" si="1"/>
        <v>1000000</v>
      </c>
      <c r="C5" s="16">
        <v>1000000</v>
      </c>
      <c r="D5" s="16">
        <v>0</v>
      </c>
      <c r="E5" s="16">
        <v>0</v>
      </c>
      <c r="F5" s="10">
        <f t="shared" ref="F5:F32" si="4">SUM(G5:I5)</f>
        <v>0</v>
      </c>
      <c r="G5" s="17"/>
      <c r="H5" s="17">
        <v>0</v>
      </c>
      <c r="I5" s="17">
        <v>0</v>
      </c>
      <c r="J5" s="12">
        <f t="shared" si="2"/>
        <v>1000000</v>
      </c>
      <c r="K5" s="13">
        <f t="shared" ref="K5:K28" si="5">SUM(L5:N5)</f>
        <v>0</v>
      </c>
      <c r="L5" s="18">
        <v>0</v>
      </c>
      <c r="M5" s="18">
        <v>0</v>
      </c>
      <c r="N5" s="18">
        <v>0</v>
      </c>
      <c r="O5" s="15">
        <f t="shared" si="3"/>
        <v>1000000</v>
      </c>
    </row>
    <row r="6" spans="1:15" x14ac:dyDescent="0.25">
      <c r="A6" s="7" t="s">
        <v>20</v>
      </c>
      <c r="B6" s="8">
        <f t="shared" si="1"/>
        <v>2050000</v>
      </c>
      <c r="C6" s="16">
        <v>1500000</v>
      </c>
      <c r="D6" s="16">
        <v>0</v>
      </c>
      <c r="E6" s="16">
        <v>550000</v>
      </c>
      <c r="F6" s="10">
        <f t="shared" si="4"/>
        <v>490000</v>
      </c>
      <c r="G6" s="17">
        <v>50000</v>
      </c>
      <c r="H6" s="17">
        <v>200000</v>
      </c>
      <c r="I6" s="17">
        <v>240000</v>
      </c>
      <c r="J6" s="12">
        <f t="shared" si="2"/>
        <v>2540000</v>
      </c>
      <c r="K6" s="13">
        <f t="shared" si="5"/>
        <v>1518000</v>
      </c>
      <c r="L6" s="18">
        <v>18000</v>
      </c>
      <c r="M6" s="18">
        <v>1000000</v>
      </c>
      <c r="N6" s="18">
        <v>500000</v>
      </c>
      <c r="O6" s="15">
        <f t="shared" si="3"/>
        <v>4058000</v>
      </c>
    </row>
    <row r="7" spans="1:15" x14ac:dyDescent="0.25">
      <c r="A7" s="7" t="s">
        <v>21</v>
      </c>
      <c r="B7" s="8">
        <f t="shared" si="1"/>
        <v>500000</v>
      </c>
      <c r="C7" s="16">
        <v>500000</v>
      </c>
      <c r="D7" s="16">
        <v>0</v>
      </c>
      <c r="E7" s="16">
        <v>0</v>
      </c>
      <c r="F7" s="10">
        <f t="shared" si="4"/>
        <v>0</v>
      </c>
      <c r="G7" s="17">
        <v>0</v>
      </c>
      <c r="H7" s="17">
        <v>0</v>
      </c>
      <c r="I7" s="17">
        <v>0</v>
      </c>
      <c r="J7" s="12">
        <f t="shared" si="2"/>
        <v>500000</v>
      </c>
      <c r="K7" s="13">
        <f t="shared" si="5"/>
        <v>0</v>
      </c>
      <c r="L7" s="18">
        <v>0</v>
      </c>
      <c r="M7" s="18">
        <v>0</v>
      </c>
      <c r="N7" s="18">
        <v>0</v>
      </c>
      <c r="O7" s="15">
        <f t="shared" si="3"/>
        <v>500000</v>
      </c>
    </row>
    <row r="8" spans="1:15" x14ac:dyDescent="0.25">
      <c r="A8" s="7" t="s">
        <v>22</v>
      </c>
      <c r="B8" s="8">
        <f t="shared" si="1"/>
        <v>2240000</v>
      </c>
      <c r="C8" s="16">
        <v>2200000</v>
      </c>
      <c r="D8" s="16">
        <v>0</v>
      </c>
      <c r="E8" s="16">
        <v>40000</v>
      </c>
      <c r="F8" s="10">
        <f t="shared" si="4"/>
        <v>500000</v>
      </c>
      <c r="G8" s="17">
        <v>0</v>
      </c>
      <c r="H8" s="17">
        <v>250000</v>
      </c>
      <c r="I8" s="17">
        <v>250000</v>
      </c>
      <c r="J8" s="12">
        <f t="shared" si="2"/>
        <v>2740000</v>
      </c>
      <c r="K8" s="13">
        <f t="shared" si="5"/>
        <v>305000</v>
      </c>
      <c r="L8" s="18">
        <v>200000</v>
      </c>
      <c r="M8" s="18">
        <v>85000</v>
      </c>
      <c r="N8" s="18">
        <v>20000</v>
      </c>
      <c r="O8" s="15">
        <f t="shared" si="3"/>
        <v>3045000</v>
      </c>
    </row>
    <row r="9" spans="1:15" x14ac:dyDescent="0.25">
      <c r="A9" s="7" t="s">
        <v>23</v>
      </c>
      <c r="B9" s="8">
        <f t="shared" si="1"/>
        <v>3500000</v>
      </c>
      <c r="C9" s="16">
        <v>3500000</v>
      </c>
      <c r="D9" s="16">
        <v>0</v>
      </c>
      <c r="E9" s="16">
        <v>0</v>
      </c>
      <c r="F9" s="10">
        <f t="shared" si="4"/>
        <v>300000</v>
      </c>
      <c r="G9" s="17">
        <v>0</v>
      </c>
      <c r="H9" s="17">
        <v>0</v>
      </c>
      <c r="I9" s="17">
        <v>300000</v>
      </c>
      <c r="J9" s="12">
        <f t="shared" si="2"/>
        <v>3800000</v>
      </c>
      <c r="K9" s="13">
        <f t="shared" si="5"/>
        <v>250000</v>
      </c>
      <c r="L9" s="18">
        <v>225000</v>
      </c>
      <c r="M9" s="18">
        <v>25000</v>
      </c>
      <c r="N9" s="18">
        <v>0</v>
      </c>
      <c r="O9" s="15">
        <f t="shared" si="3"/>
        <v>4050000</v>
      </c>
    </row>
    <row r="10" spans="1:15" x14ac:dyDescent="0.25">
      <c r="A10" s="7" t="s">
        <v>24</v>
      </c>
      <c r="B10" s="8">
        <f t="shared" si="1"/>
        <v>2150000</v>
      </c>
      <c r="C10" s="16">
        <v>1900000</v>
      </c>
      <c r="D10" s="16">
        <v>0</v>
      </c>
      <c r="E10" s="16">
        <v>250000</v>
      </c>
      <c r="F10" s="10">
        <f t="shared" si="4"/>
        <v>1060000</v>
      </c>
      <c r="G10" s="17">
        <v>900000</v>
      </c>
      <c r="H10" s="17">
        <v>160000</v>
      </c>
      <c r="I10" s="17">
        <v>0</v>
      </c>
      <c r="J10" s="12">
        <f t="shared" si="2"/>
        <v>3210000</v>
      </c>
      <c r="K10" s="13">
        <f t="shared" si="5"/>
        <v>20000</v>
      </c>
      <c r="L10" s="18">
        <v>0</v>
      </c>
      <c r="M10" s="18">
        <v>10000</v>
      </c>
      <c r="N10" s="18">
        <v>10000</v>
      </c>
      <c r="O10" s="15">
        <f t="shared" si="3"/>
        <v>3230000</v>
      </c>
    </row>
    <row r="11" spans="1:15" x14ac:dyDescent="0.25">
      <c r="A11" s="7" t="s">
        <v>25</v>
      </c>
      <c r="B11" s="8">
        <f t="shared" si="1"/>
        <v>500000</v>
      </c>
      <c r="C11" s="16">
        <v>500000</v>
      </c>
      <c r="D11" s="16">
        <v>0</v>
      </c>
      <c r="E11" s="16">
        <v>0</v>
      </c>
      <c r="F11" s="10">
        <f t="shared" si="4"/>
        <v>12000</v>
      </c>
      <c r="G11" s="17">
        <v>0</v>
      </c>
      <c r="H11" s="17">
        <v>12000</v>
      </c>
      <c r="I11" s="17">
        <v>0</v>
      </c>
      <c r="J11" s="12">
        <f t="shared" si="2"/>
        <v>512000</v>
      </c>
      <c r="K11" s="13">
        <f t="shared" si="5"/>
        <v>30000</v>
      </c>
      <c r="L11" s="18">
        <v>0</v>
      </c>
      <c r="M11" s="18">
        <v>0</v>
      </c>
      <c r="N11" s="18">
        <v>30000</v>
      </c>
      <c r="O11" s="15">
        <f t="shared" si="3"/>
        <v>542000</v>
      </c>
    </row>
    <row r="12" spans="1:15" x14ac:dyDescent="0.25">
      <c r="A12" s="7" t="s">
        <v>26</v>
      </c>
      <c r="B12" s="8">
        <f t="shared" si="1"/>
        <v>6040000</v>
      </c>
      <c r="C12" s="16">
        <v>5800000</v>
      </c>
      <c r="D12" s="16">
        <v>0</v>
      </c>
      <c r="E12" s="16">
        <v>240000</v>
      </c>
      <c r="F12" s="10">
        <f t="shared" si="4"/>
        <v>350000</v>
      </c>
      <c r="G12" s="17">
        <v>0</v>
      </c>
      <c r="H12" s="17">
        <v>350000</v>
      </c>
      <c r="I12" s="17">
        <v>0</v>
      </c>
      <c r="J12" s="12">
        <f t="shared" si="2"/>
        <v>6390000</v>
      </c>
      <c r="K12" s="13">
        <f t="shared" si="5"/>
        <v>0</v>
      </c>
      <c r="L12" s="18">
        <v>0</v>
      </c>
      <c r="M12" s="18">
        <v>0</v>
      </c>
      <c r="N12" s="18">
        <v>0</v>
      </c>
      <c r="O12" s="15">
        <f t="shared" si="3"/>
        <v>6390000</v>
      </c>
    </row>
    <row r="13" spans="1:15" x14ac:dyDescent="0.25">
      <c r="A13" s="7" t="s">
        <v>27</v>
      </c>
      <c r="B13" s="8">
        <f t="shared" si="1"/>
        <v>582000</v>
      </c>
      <c r="C13" s="16">
        <v>582000</v>
      </c>
      <c r="D13" s="16">
        <v>0</v>
      </c>
      <c r="E13" s="16">
        <v>0</v>
      </c>
      <c r="F13" s="10">
        <f t="shared" si="4"/>
        <v>0</v>
      </c>
      <c r="G13" s="17">
        <v>0</v>
      </c>
      <c r="H13" s="17">
        <v>0</v>
      </c>
      <c r="I13" s="17">
        <v>0</v>
      </c>
      <c r="J13" s="12">
        <f t="shared" si="2"/>
        <v>582000</v>
      </c>
      <c r="K13" s="13">
        <f t="shared" si="5"/>
        <v>0</v>
      </c>
      <c r="L13" s="18">
        <v>0</v>
      </c>
      <c r="M13" s="18">
        <v>0</v>
      </c>
      <c r="N13" s="18">
        <v>0</v>
      </c>
      <c r="O13" s="15">
        <f t="shared" si="3"/>
        <v>582000</v>
      </c>
    </row>
    <row r="14" spans="1:15" x14ac:dyDescent="0.25">
      <c r="A14" s="7" t="s">
        <v>28</v>
      </c>
      <c r="B14" s="8">
        <f t="shared" si="1"/>
        <v>6500000</v>
      </c>
      <c r="C14" s="16">
        <v>6500000</v>
      </c>
      <c r="D14" s="16">
        <v>0</v>
      </c>
      <c r="E14" s="16">
        <v>0</v>
      </c>
      <c r="F14" s="10">
        <f t="shared" si="4"/>
        <v>3010000</v>
      </c>
      <c r="G14" s="17">
        <v>90000</v>
      </c>
      <c r="H14" s="17">
        <v>2800000</v>
      </c>
      <c r="I14" s="17">
        <v>120000</v>
      </c>
      <c r="J14" s="12">
        <f t="shared" si="2"/>
        <v>9510000</v>
      </c>
      <c r="K14" s="13">
        <f t="shared" si="5"/>
        <v>1276000</v>
      </c>
      <c r="L14" s="18">
        <v>837000</v>
      </c>
      <c r="M14" s="18">
        <v>139000</v>
      </c>
      <c r="N14" s="18">
        <v>300000</v>
      </c>
      <c r="O14" s="15">
        <f t="shared" si="3"/>
        <v>10786000</v>
      </c>
    </row>
    <row r="15" spans="1:15" x14ac:dyDescent="0.25">
      <c r="A15" s="7" t="s">
        <v>29</v>
      </c>
      <c r="B15" s="8">
        <f t="shared" si="1"/>
        <v>500000</v>
      </c>
      <c r="C15" s="16">
        <v>500000</v>
      </c>
      <c r="D15" s="16">
        <v>0</v>
      </c>
      <c r="E15" s="16">
        <v>0</v>
      </c>
      <c r="F15" s="10">
        <f t="shared" si="4"/>
        <v>0</v>
      </c>
      <c r="G15" s="17">
        <v>0</v>
      </c>
      <c r="H15" s="17">
        <v>0</v>
      </c>
      <c r="I15" s="17">
        <v>0</v>
      </c>
      <c r="J15" s="12">
        <f t="shared" si="2"/>
        <v>500000</v>
      </c>
      <c r="K15" s="13">
        <f t="shared" si="5"/>
        <v>0</v>
      </c>
      <c r="L15" s="18">
        <v>0</v>
      </c>
      <c r="M15" s="18">
        <v>0</v>
      </c>
      <c r="N15" s="18">
        <v>0</v>
      </c>
      <c r="O15" s="15">
        <f t="shared" si="3"/>
        <v>500000</v>
      </c>
    </row>
    <row r="16" spans="1:15" x14ac:dyDescent="0.25">
      <c r="A16" s="7" t="s">
        <v>30</v>
      </c>
      <c r="B16" s="8">
        <f t="shared" si="1"/>
        <v>300000</v>
      </c>
      <c r="C16" s="16">
        <v>300000</v>
      </c>
      <c r="D16" s="16">
        <v>0</v>
      </c>
      <c r="E16" s="16">
        <v>0</v>
      </c>
      <c r="F16" s="10">
        <f t="shared" si="4"/>
        <v>0</v>
      </c>
      <c r="G16" s="17">
        <v>0</v>
      </c>
      <c r="H16" s="17">
        <v>0</v>
      </c>
      <c r="I16" s="17">
        <v>0</v>
      </c>
      <c r="J16" s="12">
        <f t="shared" si="2"/>
        <v>300000</v>
      </c>
      <c r="K16" s="13">
        <f t="shared" si="5"/>
        <v>0</v>
      </c>
      <c r="L16" s="18">
        <v>0</v>
      </c>
      <c r="M16" s="18">
        <v>0</v>
      </c>
      <c r="N16" s="18">
        <v>0</v>
      </c>
      <c r="O16" s="15">
        <f t="shared" si="3"/>
        <v>300000</v>
      </c>
    </row>
    <row r="17" spans="1:15" x14ac:dyDescent="0.25">
      <c r="A17" s="7" t="s">
        <v>31</v>
      </c>
      <c r="B17" s="8">
        <f t="shared" si="1"/>
        <v>6000000</v>
      </c>
      <c r="C17" s="16">
        <v>6000000</v>
      </c>
      <c r="D17" s="16">
        <v>0</v>
      </c>
      <c r="E17" s="16">
        <v>0</v>
      </c>
      <c r="F17" s="10">
        <f t="shared" si="4"/>
        <v>580000</v>
      </c>
      <c r="G17" s="17">
        <v>0</v>
      </c>
      <c r="H17" s="17">
        <v>500000</v>
      </c>
      <c r="I17" s="17">
        <v>80000</v>
      </c>
      <c r="J17" s="12">
        <f t="shared" si="2"/>
        <v>6580000</v>
      </c>
      <c r="K17" s="13">
        <f t="shared" si="5"/>
        <v>0</v>
      </c>
      <c r="L17" s="18">
        <v>0</v>
      </c>
      <c r="M17" s="18">
        <v>0</v>
      </c>
      <c r="N17" s="18">
        <v>0</v>
      </c>
      <c r="O17" s="15">
        <f t="shared" si="3"/>
        <v>6580000</v>
      </c>
    </row>
    <row r="18" spans="1:15" x14ac:dyDescent="0.25">
      <c r="A18" s="7" t="s">
        <v>32</v>
      </c>
      <c r="B18" s="8">
        <f t="shared" si="1"/>
        <v>750000</v>
      </c>
      <c r="C18" s="16">
        <v>750000</v>
      </c>
      <c r="D18" s="16">
        <v>0</v>
      </c>
      <c r="E18" s="16">
        <v>0</v>
      </c>
      <c r="F18" s="10">
        <f t="shared" si="4"/>
        <v>50000</v>
      </c>
      <c r="G18" s="17">
        <v>0</v>
      </c>
      <c r="H18" s="17">
        <v>50000</v>
      </c>
      <c r="I18" s="17">
        <v>0</v>
      </c>
      <c r="J18" s="12">
        <f t="shared" si="2"/>
        <v>800000</v>
      </c>
      <c r="K18" s="13">
        <f t="shared" si="5"/>
        <v>0</v>
      </c>
      <c r="L18" s="18">
        <v>0</v>
      </c>
      <c r="M18" s="18">
        <v>0</v>
      </c>
      <c r="N18" s="18">
        <v>0</v>
      </c>
      <c r="O18" s="15">
        <f t="shared" si="3"/>
        <v>800000</v>
      </c>
    </row>
    <row r="19" spans="1:15" x14ac:dyDescent="0.25">
      <c r="A19" s="7" t="s">
        <v>33</v>
      </c>
      <c r="B19" s="8">
        <f t="shared" si="1"/>
        <v>350000</v>
      </c>
      <c r="C19" s="16">
        <v>350000</v>
      </c>
      <c r="D19" s="16">
        <v>0</v>
      </c>
      <c r="E19" s="16">
        <v>0</v>
      </c>
      <c r="F19" s="10">
        <f t="shared" si="4"/>
        <v>22000</v>
      </c>
      <c r="G19" s="17">
        <v>0</v>
      </c>
      <c r="H19" s="17">
        <v>22000</v>
      </c>
      <c r="I19" s="17">
        <v>0</v>
      </c>
      <c r="J19" s="12">
        <f t="shared" si="2"/>
        <v>372000</v>
      </c>
      <c r="K19" s="13">
        <f t="shared" si="5"/>
        <v>8000</v>
      </c>
      <c r="L19" s="18">
        <v>2000</v>
      </c>
      <c r="M19" s="18">
        <v>6000</v>
      </c>
      <c r="N19" s="18">
        <v>0</v>
      </c>
      <c r="O19" s="15">
        <f t="shared" si="3"/>
        <v>380000</v>
      </c>
    </row>
    <row r="20" spans="1:15" x14ac:dyDescent="0.25">
      <c r="A20" s="7" t="s">
        <v>34</v>
      </c>
      <c r="B20" s="8">
        <f t="shared" si="1"/>
        <v>88360000</v>
      </c>
      <c r="C20" s="16">
        <v>88000000</v>
      </c>
      <c r="D20" s="16">
        <v>0</v>
      </c>
      <c r="E20" s="16">
        <v>360000</v>
      </c>
      <c r="F20" s="10">
        <f t="shared" si="4"/>
        <v>6400000</v>
      </c>
      <c r="G20" s="17">
        <v>3000000</v>
      </c>
      <c r="H20" s="17">
        <v>2650000</v>
      </c>
      <c r="I20" s="17">
        <v>750000</v>
      </c>
      <c r="J20" s="12">
        <f t="shared" si="2"/>
        <v>94760000</v>
      </c>
      <c r="K20" s="13">
        <f t="shared" si="5"/>
        <v>3360000</v>
      </c>
      <c r="L20" s="18">
        <v>200000</v>
      </c>
      <c r="M20" s="18">
        <v>880000</v>
      </c>
      <c r="N20" s="18">
        <v>2280000</v>
      </c>
      <c r="O20" s="15">
        <f t="shared" si="3"/>
        <v>98120000</v>
      </c>
    </row>
    <row r="21" spans="1:15" x14ac:dyDescent="0.25">
      <c r="A21" s="7" t="s">
        <v>35</v>
      </c>
      <c r="B21" s="8">
        <f t="shared" si="1"/>
        <v>2550000</v>
      </c>
      <c r="C21" s="16">
        <v>2550000</v>
      </c>
      <c r="D21" s="16">
        <v>0</v>
      </c>
      <c r="E21" s="16">
        <v>0</v>
      </c>
      <c r="F21" s="10">
        <f t="shared" si="4"/>
        <v>1120000</v>
      </c>
      <c r="G21" s="17">
        <v>0</v>
      </c>
      <c r="H21" s="17">
        <v>1120000</v>
      </c>
      <c r="I21" s="17">
        <v>0</v>
      </c>
      <c r="J21" s="12">
        <f t="shared" si="2"/>
        <v>3670000</v>
      </c>
      <c r="K21" s="13">
        <f t="shared" si="5"/>
        <v>0</v>
      </c>
      <c r="L21" s="18">
        <v>0</v>
      </c>
      <c r="M21" s="18">
        <v>0</v>
      </c>
      <c r="N21" s="18">
        <v>0</v>
      </c>
      <c r="O21" s="15">
        <f t="shared" si="3"/>
        <v>3670000</v>
      </c>
    </row>
    <row r="22" spans="1:15" x14ac:dyDescent="0.25">
      <c r="A22" s="7" t="s">
        <v>36</v>
      </c>
      <c r="B22" s="8">
        <f t="shared" si="1"/>
        <v>0</v>
      </c>
      <c r="C22" s="16">
        <v>0</v>
      </c>
      <c r="D22" s="16">
        <v>0</v>
      </c>
      <c r="E22" s="16">
        <v>0</v>
      </c>
      <c r="F22" s="10">
        <f t="shared" si="4"/>
        <v>56000</v>
      </c>
      <c r="G22" s="17">
        <v>0</v>
      </c>
      <c r="H22" s="17">
        <v>6000</v>
      </c>
      <c r="I22" s="17">
        <v>50000</v>
      </c>
      <c r="J22" s="12">
        <f t="shared" si="2"/>
        <v>56000</v>
      </c>
      <c r="K22" s="13">
        <f t="shared" si="5"/>
        <v>8000</v>
      </c>
      <c r="L22" s="18">
        <v>8000</v>
      </c>
      <c r="M22" s="18">
        <v>0</v>
      </c>
      <c r="N22" s="18">
        <v>0</v>
      </c>
      <c r="O22" s="15">
        <f t="shared" si="3"/>
        <v>64000</v>
      </c>
    </row>
    <row r="23" spans="1:15" x14ac:dyDescent="0.25">
      <c r="A23" s="7" t="s">
        <v>37</v>
      </c>
      <c r="B23" s="8">
        <f t="shared" si="1"/>
        <v>6449893</v>
      </c>
      <c r="C23" s="16">
        <f>3256200+2827193</f>
        <v>6083393</v>
      </c>
      <c r="D23" s="16">
        <v>0</v>
      </c>
      <c r="E23" s="16">
        <v>366500</v>
      </c>
      <c r="F23" s="10">
        <f t="shared" si="4"/>
        <v>1390000</v>
      </c>
      <c r="G23" s="17">
        <v>0</v>
      </c>
      <c r="H23" s="17">
        <v>880000</v>
      </c>
      <c r="I23" s="17">
        <v>510000</v>
      </c>
      <c r="J23" s="12">
        <f t="shared" si="2"/>
        <v>7839893</v>
      </c>
      <c r="K23" s="13">
        <f t="shared" si="5"/>
        <v>685000</v>
      </c>
      <c r="L23" s="18">
        <v>10000</v>
      </c>
      <c r="M23" s="18">
        <v>5000</v>
      </c>
      <c r="N23" s="18">
        <v>670000</v>
      </c>
      <c r="O23" s="15">
        <f t="shared" si="3"/>
        <v>8524893</v>
      </c>
    </row>
    <row r="24" spans="1:15" x14ac:dyDescent="0.25">
      <c r="A24" s="7" t="s">
        <v>38</v>
      </c>
      <c r="B24" s="8">
        <f t="shared" si="1"/>
        <v>250000</v>
      </c>
      <c r="C24" s="16">
        <v>250000</v>
      </c>
      <c r="D24" s="16">
        <v>0</v>
      </c>
      <c r="E24" s="16">
        <v>0</v>
      </c>
      <c r="F24" s="10">
        <f t="shared" si="4"/>
        <v>0</v>
      </c>
      <c r="G24" s="17">
        <v>0</v>
      </c>
      <c r="H24" s="17">
        <v>0</v>
      </c>
      <c r="I24" s="17">
        <v>0</v>
      </c>
      <c r="J24" s="12">
        <f t="shared" si="2"/>
        <v>250000</v>
      </c>
      <c r="K24" s="13">
        <f t="shared" si="5"/>
        <v>0</v>
      </c>
      <c r="L24" s="18">
        <v>0</v>
      </c>
      <c r="M24" s="18">
        <v>0</v>
      </c>
      <c r="N24" s="18">
        <v>0</v>
      </c>
      <c r="O24" s="15">
        <f t="shared" si="3"/>
        <v>250000</v>
      </c>
    </row>
    <row r="25" spans="1:15" x14ac:dyDescent="0.25">
      <c r="A25" s="7" t="s">
        <v>39</v>
      </c>
      <c r="B25" s="8">
        <f t="shared" si="1"/>
        <v>250000</v>
      </c>
      <c r="C25" s="16">
        <v>250000</v>
      </c>
      <c r="D25" s="16">
        <v>0</v>
      </c>
      <c r="E25" s="16">
        <v>0</v>
      </c>
      <c r="F25" s="10">
        <f t="shared" si="4"/>
        <v>0</v>
      </c>
      <c r="G25" s="17">
        <v>0</v>
      </c>
      <c r="H25" s="17">
        <v>0</v>
      </c>
      <c r="I25" s="17">
        <v>0</v>
      </c>
      <c r="J25" s="12">
        <f t="shared" si="2"/>
        <v>250000</v>
      </c>
      <c r="K25" s="13">
        <f t="shared" si="5"/>
        <v>0</v>
      </c>
      <c r="L25" s="18">
        <v>0</v>
      </c>
      <c r="M25" s="18">
        <v>0</v>
      </c>
      <c r="N25" s="18">
        <v>0</v>
      </c>
      <c r="O25" s="15">
        <f t="shared" si="3"/>
        <v>250000</v>
      </c>
    </row>
    <row r="26" spans="1:15" x14ac:dyDescent="0.25">
      <c r="A26" s="7" t="s">
        <v>40</v>
      </c>
      <c r="B26" s="8">
        <f t="shared" si="1"/>
        <v>6338800</v>
      </c>
      <c r="C26" s="16">
        <v>0</v>
      </c>
      <c r="D26" s="16">
        <v>5329800</v>
      </c>
      <c r="E26" s="16">
        <v>1009000</v>
      </c>
      <c r="F26" s="10">
        <f t="shared" si="4"/>
        <v>6700000</v>
      </c>
      <c r="G26" s="17">
        <v>3500000</v>
      </c>
      <c r="H26" s="17">
        <v>0</v>
      </c>
      <c r="I26" s="17">
        <v>3200000</v>
      </c>
      <c r="J26" s="12">
        <f t="shared" si="2"/>
        <v>13038800</v>
      </c>
      <c r="K26" s="13">
        <f t="shared" si="5"/>
        <v>0</v>
      </c>
      <c r="L26" s="18">
        <v>0</v>
      </c>
      <c r="M26" s="18">
        <v>0</v>
      </c>
      <c r="N26" s="18">
        <v>0</v>
      </c>
      <c r="O26" s="15">
        <f t="shared" si="3"/>
        <v>13038800</v>
      </c>
    </row>
    <row r="27" spans="1:15" x14ac:dyDescent="0.25">
      <c r="A27" s="7" t="s">
        <v>41</v>
      </c>
      <c r="B27" s="8">
        <f t="shared" si="1"/>
        <v>1550000</v>
      </c>
      <c r="C27" s="16">
        <v>1550000</v>
      </c>
      <c r="D27" s="16">
        <v>0</v>
      </c>
      <c r="E27" s="16">
        <v>0</v>
      </c>
      <c r="F27" s="10">
        <f t="shared" si="4"/>
        <v>6000000</v>
      </c>
      <c r="G27" s="17">
        <v>0</v>
      </c>
      <c r="H27" s="17">
        <v>0</v>
      </c>
      <c r="I27" s="17">
        <v>6000000</v>
      </c>
      <c r="J27" s="12">
        <f t="shared" si="2"/>
        <v>7550000</v>
      </c>
      <c r="K27" s="13">
        <f t="shared" si="5"/>
        <v>0</v>
      </c>
      <c r="L27" s="18">
        <v>0</v>
      </c>
      <c r="M27" s="18">
        <v>0</v>
      </c>
      <c r="N27" s="18">
        <v>0</v>
      </c>
      <c r="O27" s="15">
        <f t="shared" si="3"/>
        <v>7550000</v>
      </c>
    </row>
    <row r="28" spans="1:15" x14ac:dyDescent="0.25">
      <c r="A28" s="7" t="s">
        <v>42</v>
      </c>
      <c r="B28" s="8">
        <f t="shared" si="1"/>
        <v>72000</v>
      </c>
      <c r="C28" s="16">
        <v>72000</v>
      </c>
      <c r="D28" s="16">
        <v>0</v>
      </c>
      <c r="E28" s="16">
        <v>0</v>
      </c>
      <c r="F28" s="10">
        <f t="shared" si="4"/>
        <v>0</v>
      </c>
      <c r="G28" s="17">
        <v>0</v>
      </c>
      <c r="H28" s="17">
        <v>0</v>
      </c>
      <c r="I28" s="17">
        <v>0</v>
      </c>
      <c r="J28" s="12">
        <f t="shared" si="2"/>
        <v>72000</v>
      </c>
      <c r="K28" s="13">
        <f t="shared" si="5"/>
        <v>0</v>
      </c>
      <c r="L28" s="18">
        <v>0</v>
      </c>
      <c r="M28" s="18">
        <v>0</v>
      </c>
      <c r="N28" s="18">
        <v>0</v>
      </c>
      <c r="O28" s="15">
        <f t="shared" si="3"/>
        <v>72000</v>
      </c>
    </row>
    <row r="29" spans="1:15" x14ac:dyDescent="0.25">
      <c r="A29" s="7" t="s">
        <v>43</v>
      </c>
      <c r="B29" s="8">
        <f t="shared" si="1"/>
        <v>137955500</v>
      </c>
      <c r="C29" s="9">
        <f>SUM(C30:C34)</f>
        <v>129060200</v>
      </c>
      <c r="D29" s="9">
        <f t="shared" ref="D29:E29" si="6">SUM(D30:D34)</f>
        <v>5329800</v>
      </c>
      <c r="E29" s="9">
        <f t="shared" si="6"/>
        <v>3565500</v>
      </c>
      <c r="F29" s="10">
        <f t="shared" si="4"/>
        <v>28500000</v>
      </c>
      <c r="G29" s="11">
        <f>SUM(G30:G34)</f>
        <v>8000000</v>
      </c>
      <c r="H29" s="11">
        <f t="shared" ref="H29:I29" si="7">SUM(H30:H34)</f>
        <v>9000000</v>
      </c>
      <c r="I29" s="11">
        <f t="shared" si="7"/>
        <v>11500000</v>
      </c>
      <c r="J29" s="12">
        <f t="shared" si="2"/>
        <v>166455500</v>
      </c>
      <c r="K29" s="13">
        <f>SUM(L29:N29)</f>
        <v>7460000</v>
      </c>
      <c r="L29" s="14">
        <f>SUM(L30:L34)</f>
        <v>1500000</v>
      </c>
      <c r="M29" s="14">
        <f t="shared" ref="M29:N29" si="8">SUM(M30:M34)</f>
        <v>2150000</v>
      </c>
      <c r="N29" s="14">
        <f t="shared" si="8"/>
        <v>3810000</v>
      </c>
      <c r="O29" s="15">
        <f t="shared" si="3"/>
        <v>173915500</v>
      </c>
    </row>
    <row r="30" spans="1:15" x14ac:dyDescent="0.25">
      <c r="A30" s="7" t="s">
        <v>44</v>
      </c>
      <c r="B30" s="8">
        <f t="shared" si="1"/>
        <v>0</v>
      </c>
      <c r="C30" s="16">
        <v>0</v>
      </c>
      <c r="D30" s="16">
        <v>0</v>
      </c>
      <c r="E30" s="16">
        <v>0</v>
      </c>
      <c r="F30" s="10">
        <f t="shared" si="4"/>
        <v>0</v>
      </c>
      <c r="G30" s="17">
        <v>0</v>
      </c>
      <c r="H30" s="17">
        <v>0</v>
      </c>
      <c r="I30" s="17">
        <v>0</v>
      </c>
      <c r="J30" s="12">
        <f t="shared" si="2"/>
        <v>0</v>
      </c>
      <c r="K30" s="13">
        <f t="shared" ref="K30:K32" si="9">SUM(L30:N30)</f>
        <v>850000</v>
      </c>
      <c r="L30" s="18">
        <v>0</v>
      </c>
      <c r="M30" s="18">
        <v>850000</v>
      </c>
      <c r="N30" s="18">
        <v>0</v>
      </c>
      <c r="O30" s="15">
        <f t="shared" si="3"/>
        <v>850000</v>
      </c>
    </row>
    <row r="31" spans="1:15" x14ac:dyDescent="0.25">
      <c r="A31" s="7" t="s">
        <v>45</v>
      </c>
      <c r="B31" s="8">
        <f t="shared" si="1"/>
        <v>0</v>
      </c>
      <c r="C31" s="16">
        <v>0</v>
      </c>
      <c r="D31" s="16">
        <v>0</v>
      </c>
      <c r="E31" s="16">
        <v>0</v>
      </c>
      <c r="F31" s="10">
        <f t="shared" si="4"/>
        <v>10800000</v>
      </c>
      <c r="G31" s="17">
        <v>0</v>
      </c>
      <c r="H31" s="17">
        <v>8500000</v>
      </c>
      <c r="I31" s="17">
        <v>2300000</v>
      </c>
      <c r="J31" s="12">
        <f t="shared" si="2"/>
        <v>10800000</v>
      </c>
      <c r="K31" s="13">
        <f t="shared" si="9"/>
        <v>5960000</v>
      </c>
      <c r="L31" s="18">
        <v>1450000</v>
      </c>
      <c r="M31" s="18">
        <v>700000</v>
      </c>
      <c r="N31" s="18">
        <v>3810000</v>
      </c>
      <c r="O31" s="15">
        <f t="shared" si="3"/>
        <v>16760000</v>
      </c>
    </row>
    <row r="32" spans="1:15" x14ac:dyDescent="0.25">
      <c r="A32" s="7" t="s">
        <v>46</v>
      </c>
      <c r="B32" s="8">
        <f t="shared" si="1"/>
        <v>0</v>
      </c>
      <c r="C32" s="16">
        <v>0</v>
      </c>
      <c r="D32" s="16">
        <v>0</v>
      </c>
      <c r="E32" s="16">
        <v>0</v>
      </c>
      <c r="F32" s="10">
        <f t="shared" si="4"/>
        <v>0</v>
      </c>
      <c r="G32" s="17">
        <v>0</v>
      </c>
      <c r="H32" s="17">
        <v>0</v>
      </c>
      <c r="I32" s="17">
        <v>0</v>
      </c>
      <c r="J32" s="12">
        <f t="shared" si="2"/>
        <v>0</v>
      </c>
      <c r="K32" s="13">
        <f t="shared" si="9"/>
        <v>600000</v>
      </c>
      <c r="L32" s="18">
        <v>0</v>
      </c>
      <c r="M32" s="18">
        <v>600000</v>
      </c>
      <c r="N32" s="18">
        <v>0</v>
      </c>
      <c r="O32" s="15">
        <f t="shared" si="3"/>
        <v>600000</v>
      </c>
    </row>
    <row r="33" spans="1:15" x14ac:dyDescent="0.25">
      <c r="A33" s="7" t="s">
        <v>47</v>
      </c>
      <c r="B33" s="8">
        <f t="shared" si="1"/>
        <v>0</v>
      </c>
      <c r="C33" s="16">
        <v>0</v>
      </c>
      <c r="D33" s="16">
        <v>0</v>
      </c>
      <c r="E33" s="16">
        <v>0</v>
      </c>
      <c r="F33" s="10">
        <f>SUM(G33:I33)</f>
        <v>9700000</v>
      </c>
      <c r="G33" s="17">
        <v>0</v>
      </c>
      <c r="H33" s="17">
        <v>500000</v>
      </c>
      <c r="I33" s="17">
        <v>9200000</v>
      </c>
      <c r="J33" s="12">
        <f t="shared" si="2"/>
        <v>9700000</v>
      </c>
      <c r="K33" s="13">
        <f>SUM(L33:N33)</f>
        <v>50000</v>
      </c>
      <c r="L33" s="18">
        <v>50000</v>
      </c>
      <c r="M33" s="18">
        <v>0</v>
      </c>
      <c r="N33" s="18">
        <v>0</v>
      </c>
      <c r="O33" s="15">
        <f t="shared" si="3"/>
        <v>9750000</v>
      </c>
    </row>
    <row r="34" spans="1:15" x14ac:dyDescent="0.25">
      <c r="A34" s="7" t="s">
        <v>48</v>
      </c>
      <c r="B34" s="8">
        <f t="shared" si="1"/>
        <v>137955500</v>
      </c>
      <c r="C34" s="16">
        <v>129060200</v>
      </c>
      <c r="D34" s="16">
        <v>5329800</v>
      </c>
      <c r="E34" s="16">
        <v>3565500</v>
      </c>
      <c r="F34" s="10">
        <f>SUM(G34:I34)</f>
        <v>8000000</v>
      </c>
      <c r="G34" s="17">
        <v>8000000</v>
      </c>
      <c r="H34" s="17">
        <v>0</v>
      </c>
      <c r="I34" s="17">
        <v>0</v>
      </c>
      <c r="J34" s="12">
        <f t="shared" si="2"/>
        <v>145955500</v>
      </c>
      <c r="K34" s="13">
        <v>0</v>
      </c>
      <c r="L34" s="18">
        <v>0</v>
      </c>
      <c r="M34" s="18">
        <v>0</v>
      </c>
      <c r="N34" s="18">
        <v>0</v>
      </c>
      <c r="O34" s="15">
        <f t="shared" si="3"/>
        <v>145955500</v>
      </c>
    </row>
    <row r="38" spans="1:15" ht="15" customHeight="1" x14ac:dyDescent="0.25">
      <c r="A38" s="49" t="s">
        <v>0</v>
      </c>
      <c r="B38" s="43" t="s">
        <v>62</v>
      </c>
      <c r="C38" s="43" t="s">
        <v>60</v>
      </c>
      <c r="D38" s="43" t="s">
        <v>59</v>
      </c>
      <c r="E38" s="43" t="s">
        <v>50</v>
      </c>
      <c r="F38" s="59" t="s">
        <v>1</v>
      </c>
      <c r="G38" s="60"/>
      <c r="H38" s="61"/>
      <c r="I38" s="54" t="s">
        <v>2</v>
      </c>
      <c r="J38" s="55"/>
      <c r="K38" s="56"/>
      <c r="L38" s="57" t="s">
        <v>4</v>
      </c>
      <c r="M38" s="58"/>
      <c r="N38" s="58"/>
    </row>
    <row r="39" spans="1:15" ht="29.25" customHeight="1" x14ac:dyDescent="0.25">
      <c r="A39" s="49"/>
      <c r="B39" s="44"/>
      <c r="C39" s="44"/>
      <c r="D39" s="44"/>
      <c r="E39" s="44"/>
      <c r="F39" s="21">
        <v>2017</v>
      </c>
      <c r="G39" s="21">
        <v>2016</v>
      </c>
      <c r="H39" s="21">
        <v>2015</v>
      </c>
      <c r="I39" s="22">
        <v>2017</v>
      </c>
      <c r="J39" s="22">
        <v>2016</v>
      </c>
      <c r="K39" s="22">
        <v>2015</v>
      </c>
      <c r="L39" s="23">
        <v>2017</v>
      </c>
      <c r="M39" s="23">
        <v>2016</v>
      </c>
      <c r="N39" s="23">
        <v>2015</v>
      </c>
    </row>
    <row r="40" spans="1:15" x14ac:dyDescent="0.25">
      <c r="A40" s="7" t="s">
        <v>17</v>
      </c>
      <c r="B40" s="15">
        <f>O3</f>
        <v>176742693</v>
      </c>
      <c r="C40" s="15">
        <v>166312510</v>
      </c>
      <c r="D40" s="15">
        <v>166007000</v>
      </c>
      <c r="E40" s="15">
        <v>147390731</v>
      </c>
      <c r="F40" s="8">
        <f>B3</f>
        <v>140782693</v>
      </c>
      <c r="G40" s="8">
        <v>134402510</v>
      </c>
      <c r="H40" s="8">
        <v>138577000</v>
      </c>
      <c r="I40" s="10">
        <f>F3</f>
        <v>28500000</v>
      </c>
      <c r="J40" s="10">
        <v>24450000</v>
      </c>
      <c r="K40" s="10">
        <v>22150000</v>
      </c>
      <c r="L40" s="13">
        <f>K3</f>
        <v>7460000</v>
      </c>
      <c r="M40" s="13">
        <v>7460000</v>
      </c>
      <c r="N40" s="13">
        <v>5280000</v>
      </c>
    </row>
    <row r="41" spans="1:15" x14ac:dyDescent="0.25">
      <c r="A41" s="7" t="s">
        <v>18</v>
      </c>
      <c r="B41" s="15">
        <f t="shared" ref="B41:B71" si="10">O4</f>
        <v>2460000</v>
      </c>
      <c r="C41" s="15">
        <v>3030000</v>
      </c>
      <c r="D41" s="15">
        <v>2600000</v>
      </c>
      <c r="E41" s="15">
        <v>4211744</v>
      </c>
      <c r="F41" s="8">
        <f t="shared" ref="F41:F71" si="11">B4</f>
        <v>2000000</v>
      </c>
      <c r="G41" s="8">
        <v>2930000</v>
      </c>
      <c r="H41" s="8">
        <v>2500000</v>
      </c>
      <c r="I41" s="10">
        <f t="shared" ref="I41:I71" si="12">F4</f>
        <v>460000</v>
      </c>
      <c r="J41" s="10">
        <v>100000</v>
      </c>
      <c r="K41" s="10">
        <v>100000</v>
      </c>
      <c r="L41" s="13">
        <f t="shared" ref="L41:L71" si="13">K4</f>
        <v>0</v>
      </c>
      <c r="M41" s="13">
        <v>0</v>
      </c>
      <c r="N41" s="13">
        <v>0</v>
      </c>
    </row>
    <row r="42" spans="1:15" x14ac:dyDescent="0.25">
      <c r="A42" s="7" t="s">
        <v>19</v>
      </c>
      <c r="B42" s="15">
        <f t="shared" si="10"/>
        <v>1000000</v>
      </c>
      <c r="C42" s="15">
        <v>1000000</v>
      </c>
      <c r="D42" s="15">
        <v>864000</v>
      </c>
      <c r="E42" s="15">
        <v>864000</v>
      </c>
      <c r="F42" s="8">
        <f t="shared" si="11"/>
        <v>1000000</v>
      </c>
      <c r="G42" s="8">
        <v>1000000</v>
      </c>
      <c r="H42" s="8">
        <v>864000</v>
      </c>
      <c r="I42" s="10">
        <f t="shared" si="12"/>
        <v>0</v>
      </c>
      <c r="J42" s="10">
        <v>0</v>
      </c>
      <c r="K42" s="10">
        <v>0</v>
      </c>
      <c r="L42" s="13">
        <f t="shared" si="13"/>
        <v>0</v>
      </c>
      <c r="M42" s="13">
        <v>0</v>
      </c>
      <c r="N42" s="13">
        <v>0</v>
      </c>
    </row>
    <row r="43" spans="1:15" x14ac:dyDescent="0.25">
      <c r="A43" s="7" t="s">
        <v>20</v>
      </c>
      <c r="B43" s="15">
        <f t="shared" si="10"/>
        <v>4058000</v>
      </c>
      <c r="C43" s="15">
        <v>4068000</v>
      </c>
      <c r="D43" s="15">
        <v>3748000</v>
      </c>
      <c r="E43" s="15">
        <v>5010329</v>
      </c>
      <c r="F43" s="8">
        <f t="shared" si="11"/>
        <v>2050000</v>
      </c>
      <c r="G43" s="8">
        <v>2060000</v>
      </c>
      <c r="H43" s="8">
        <v>2040000</v>
      </c>
      <c r="I43" s="10">
        <f t="shared" si="12"/>
        <v>490000</v>
      </c>
      <c r="J43" s="10">
        <v>490000</v>
      </c>
      <c r="K43" s="10">
        <v>590000</v>
      </c>
      <c r="L43" s="13">
        <f t="shared" si="13"/>
        <v>1518000</v>
      </c>
      <c r="M43" s="13">
        <v>1518000</v>
      </c>
      <c r="N43" s="13">
        <v>1118000</v>
      </c>
    </row>
    <row r="44" spans="1:15" x14ac:dyDescent="0.25">
      <c r="A44" s="7" t="s">
        <v>21</v>
      </c>
      <c r="B44" s="15">
        <f t="shared" si="10"/>
        <v>500000</v>
      </c>
      <c r="C44" s="15">
        <v>400000</v>
      </c>
      <c r="D44" s="15">
        <v>500000</v>
      </c>
      <c r="E44" s="15">
        <v>500000</v>
      </c>
      <c r="F44" s="8">
        <f t="shared" si="11"/>
        <v>500000</v>
      </c>
      <c r="G44" s="8">
        <v>400000</v>
      </c>
      <c r="H44" s="8">
        <v>500000</v>
      </c>
      <c r="I44" s="10">
        <f t="shared" si="12"/>
        <v>0</v>
      </c>
      <c r="J44" s="10">
        <v>0</v>
      </c>
      <c r="K44" s="10">
        <v>0</v>
      </c>
      <c r="L44" s="13">
        <f t="shared" si="13"/>
        <v>0</v>
      </c>
      <c r="M44" s="13">
        <v>0</v>
      </c>
      <c r="N44" s="13">
        <v>0</v>
      </c>
    </row>
    <row r="45" spans="1:15" x14ac:dyDescent="0.25">
      <c r="A45" s="7" t="s">
        <v>22</v>
      </c>
      <c r="B45" s="15">
        <f t="shared" si="10"/>
        <v>3045000</v>
      </c>
      <c r="C45" s="15">
        <v>2587000</v>
      </c>
      <c r="D45" s="15">
        <v>2657000</v>
      </c>
      <c r="E45" s="15">
        <v>2791910</v>
      </c>
      <c r="F45" s="8">
        <f t="shared" si="11"/>
        <v>2240000</v>
      </c>
      <c r="G45" s="8">
        <v>2032000</v>
      </c>
      <c r="H45" s="8">
        <v>2032000</v>
      </c>
      <c r="I45" s="10">
        <f t="shared" si="12"/>
        <v>500000</v>
      </c>
      <c r="J45" s="10">
        <v>250000</v>
      </c>
      <c r="K45" s="10">
        <v>340000</v>
      </c>
      <c r="L45" s="13">
        <f t="shared" si="13"/>
        <v>305000</v>
      </c>
      <c r="M45" s="13">
        <v>305000</v>
      </c>
      <c r="N45" s="13">
        <v>285000</v>
      </c>
    </row>
    <row r="46" spans="1:15" x14ac:dyDescent="0.25">
      <c r="A46" s="7" t="s">
        <v>23</v>
      </c>
      <c r="B46" s="15">
        <f t="shared" si="10"/>
        <v>4050000</v>
      </c>
      <c r="C46" s="15">
        <v>4050000</v>
      </c>
      <c r="D46" s="15">
        <v>4155000</v>
      </c>
      <c r="E46" s="15">
        <v>3135000</v>
      </c>
      <c r="F46" s="8">
        <f t="shared" si="11"/>
        <v>3500000</v>
      </c>
      <c r="G46" s="8">
        <v>3500000</v>
      </c>
      <c r="H46" s="8">
        <v>3500000</v>
      </c>
      <c r="I46" s="10">
        <f t="shared" si="12"/>
        <v>300000</v>
      </c>
      <c r="J46" s="10">
        <v>300000</v>
      </c>
      <c r="K46" s="10">
        <v>405000</v>
      </c>
      <c r="L46" s="13">
        <f t="shared" si="13"/>
        <v>250000</v>
      </c>
      <c r="M46" s="13">
        <v>250000</v>
      </c>
      <c r="N46" s="13">
        <v>250000</v>
      </c>
    </row>
    <row r="47" spans="1:15" x14ac:dyDescent="0.25">
      <c r="A47" s="7" t="s">
        <v>24</v>
      </c>
      <c r="B47" s="15">
        <f t="shared" si="10"/>
        <v>3230000</v>
      </c>
      <c r="C47" s="15">
        <v>2671000</v>
      </c>
      <c r="D47" s="15">
        <v>1772000</v>
      </c>
      <c r="E47" s="15">
        <v>2366729</v>
      </c>
      <c r="F47" s="8">
        <f t="shared" si="11"/>
        <v>2150000</v>
      </c>
      <c r="G47" s="8">
        <v>1591000</v>
      </c>
      <c r="H47" s="8">
        <v>1541000</v>
      </c>
      <c r="I47" s="10">
        <f t="shared" si="12"/>
        <v>1060000</v>
      </c>
      <c r="J47" s="10">
        <v>1060000</v>
      </c>
      <c r="K47" s="10">
        <v>211000</v>
      </c>
      <c r="L47" s="13">
        <f t="shared" si="13"/>
        <v>20000</v>
      </c>
      <c r="M47" s="13">
        <v>20000</v>
      </c>
      <c r="N47" s="13">
        <v>20000</v>
      </c>
    </row>
    <row r="48" spans="1:15" x14ac:dyDescent="0.25">
      <c r="A48" s="7" t="s">
        <v>25</v>
      </c>
      <c r="B48" s="15">
        <f t="shared" si="10"/>
        <v>542000</v>
      </c>
      <c r="C48" s="15">
        <v>542000</v>
      </c>
      <c r="D48" s="15">
        <v>542000</v>
      </c>
      <c r="E48" s="15">
        <v>442000</v>
      </c>
      <c r="F48" s="8">
        <f t="shared" si="11"/>
        <v>500000</v>
      </c>
      <c r="G48" s="8">
        <v>500000</v>
      </c>
      <c r="H48" s="8">
        <v>500000</v>
      </c>
      <c r="I48" s="10">
        <f t="shared" si="12"/>
        <v>12000</v>
      </c>
      <c r="J48" s="10">
        <v>12000</v>
      </c>
      <c r="K48" s="10">
        <v>12000</v>
      </c>
      <c r="L48" s="13">
        <f t="shared" si="13"/>
        <v>30000</v>
      </c>
      <c r="M48" s="13">
        <v>30000</v>
      </c>
      <c r="N48" s="13">
        <v>30000</v>
      </c>
    </row>
    <row r="49" spans="1:14" x14ac:dyDescent="0.25">
      <c r="A49" s="7" t="s">
        <v>26</v>
      </c>
      <c r="B49" s="15">
        <f t="shared" si="10"/>
        <v>6390000</v>
      </c>
      <c r="C49" s="15">
        <v>6390000</v>
      </c>
      <c r="D49" s="15">
        <v>6205000</v>
      </c>
      <c r="E49" s="15">
        <v>4869450</v>
      </c>
      <c r="F49" s="8">
        <f t="shared" si="11"/>
        <v>6040000</v>
      </c>
      <c r="G49" s="8">
        <v>6040000</v>
      </c>
      <c r="H49" s="8">
        <v>5800000</v>
      </c>
      <c r="I49" s="10">
        <f t="shared" si="12"/>
        <v>350000</v>
      </c>
      <c r="J49" s="10">
        <v>350000</v>
      </c>
      <c r="K49" s="10">
        <v>405000</v>
      </c>
      <c r="L49" s="13">
        <f t="shared" si="13"/>
        <v>0</v>
      </c>
      <c r="M49" s="13">
        <v>0</v>
      </c>
      <c r="N49" s="13">
        <v>0</v>
      </c>
    </row>
    <row r="50" spans="1:14" x14ac:dyDescent="0.25">
      <c r="A50" s="7" t="s">
        <v>27</v>
      </c>
      <c r="B50" s="15">
        <f t="shared" si="10"/>
        <v>582000</v>
      </c>
      <c r="C50" s="15">
        <v>582710</v>
      </c>
      <c r="D50" s="15">
        <v>800000</v>
      </c>
      <c r="E50" s="15">
        <v>778000</v>
      </c>
      <c r="F50" s="8">
        <f t="shared" si="11"/>
        <v>582000</v>
      </c>
      <c r="G50" s="8">
        <v>582710</v>
      </c>
      <c r="H50" s="8">
        <v>800000</v>
      </c>
      <c r="I50" s="10">
        <f t="shared" si="12"/>
        <v>0</v>
      </c>
      <c r="J50" s="10">
        <v>0</v>
      </c>
      <c r="K50" s="10">
        <v>0</v>
      </c>
      <c r="L50" s="13">
        <f t="shared" si="13"/>
        <v>0</v>
      </c>
      <c r="M50" s="13">
        <v>0</v>
      </c>
      <c r="N50" s="13">
        <v>0</v>
      </c>
    </row>
    <row r="51" spans="1:14" x14ac:dyDescent="0.25">
      <c r="A51" s="7" t="s">
        <v>28</v>
      </c>
      <c r="B51" s="15">
        <f t="shared" si="10"/>
        <v>10786000</v>
      </c>
      <c r="C51" s="15">
        <v>9836000</v>
      </c>
      <c r="D51" s="15">
        <v>10226000</v>
      </c>
      <c r="E51" s="15">
        <v>8485303</v>
      </c>
      <c r="F51" s="8">
        <f t="shared" si="11"/>
        <v>6500000</v>
      </c>
      <c r="G51" s="8">
        <v>5550000</v>
      </c>
      <c r="H51" s="8">
        <v>5550000</v>
      </c>
      <c r="I51" s="10">
        <f t="shared" si="12"/>
        <v>3010000</v>
      </c>
      <c r="J51" s="10">
        <v>3010000</v>
      </c>
      <c r="K51" s="10">
        <v>3100000</v>
      </c>
      <c r="L51" s="13">
        <f t="shared" si="13"/>
        <v>1276000</v>
      </c>
      <c r="M51" s="13">
        <v>1276000</v>
      </c>
      <c r="N51" s="13">
        <v>1576000</v>
      </c>
    </row>
    <row r="52" spans="1:14" x14ac:dyDescent="0.25">
      <c r="A52" s="7" t="s">
        <v>29</v>
      </c>
      <c r="B52" s="15">
        <f t="shared" si="10"/>
        <v>500000</v>
      </c>
      <c r="C52" s="15">
        <v>500000</v>
      </c>
      <c r="D52" s="15">
        <v>500000</v>
      </c>
      <c r="E52" s="15">
        <v>400000</v>
      </c>
      <c r="F52" s="8">
        <f t="shared" si="11"/>
        <v>500000</v>
      </c>
      <c r="G52" s="8">
        <v>500000</v>
      </c>
      <c r="H52" s="8">
        <v>500000</v>
      </c>
      <c r="I52" s="10">
        <f t="shared" si="12"/>
        <v>0</v>
      </c>
      <c r="J52" s="10">
        <v>0</v>
      </c>
      <c r="K52" s="10">
        <v>0</v>
      </c>
      <c r="L52" s="13">
        <f t="shared" si="13"/>
        <v>0</v>
      </c>
      <c r="M52" s="13">
        <v>0</v>
      </c>
      <c r="N52" s="13">
        <v>0</v>
      </c>
    </row>
    <row r="53" spans="1:14" x14ac:dyDescent="0.25">
      <c r="A53" s="7" t="s">
        <v>30</v>
      </c>
      <c r="B53" s="15">
        <f t="shared" si="10"/>
        <v>300000</v>
      </c>
      <c r="C53" s="15">
        <v>300000</v>
      </c>
      <c r="D53" s="15">
        <v>800000</v>
      </c>
      <c r="E53" s="15">
        <v>500000</v>
      </c>
      <c r="F53" s="8">
        <f t="shared" si="11"/>
        <v>300000</v>
      </c>
      <c r="G53" s="8">
        <v>300000</v>
      </c>
      <c r="H53" s="8">
        <v>800000</v>
      </c>
      <c r="I53" s="10">
        <f t="shared" si="12"/>
        <v>0</v>
      </c>
      <c r="J53" s="10">
        <v>0</v>
      </c>
      <c r="K53" s="10">
        <v>0</v>
      </c>
      <c r="L53" s="13">
        <f t="shared" si="13"/>
        <v>0</v>
      </c>
      <c r="M53" s="13">
        <v>0</v>
      </c>
      <c r="N53" s="13">
        <v>0</v>
      </c>
    </row>
    <row r="54" spans="1:14" x14ac:dyDescent="0.25">
      <c r="A54" s="7" t="s">
        <v>31</v>
      </c>
      <c r="B54" s="15">
        <f t="shared" si="10"/>
        <v>6580000</v>
      </c>
      <c r="C54" s="15">
        <v>6580000</v>
      </c>
      <c r="D54" s="15">
        <v>6580000</v>
      </c>
      <c r="E54" s="15">
        <v>3874160</v>
      </c>
      <c r="F54" s="8">
        <f t="shared" si="11"/>
        <v>6000000</v>
      </c>
      <c r="G54" s="8">
        <v>6000000</v>
      </c>
      <c r="H54" s="8">
        <v>6000000</v>
      </c>
      <c r="I54" s="10">
        <f t="shared" si="12"/>
        <v>580000</v>
      </c>
      <c r="J54" s="10">
        <v>580000</v>
      </c>
      <c r="K54" s="10">
        <v>580000</v>
      </c>
      <c r="L54" s="13">
        <f t="shared" si="13"/>
        <v>0</v>
      </c>
      <c r="M54" s="13">
        <v>0</v>
      </c>
      <c r="N54" s="13">
        <v>0</v>
      </c>
    </row>
    <row r="55" spans="1:14" x14ac:dyDescent="0.25">
      <c r="A55" s="7" t="s">
        <v>32</v>
      </c>
      <c r="B55" s="15">
        <f t="shared" si="10"/>
        <v>800000</v>
      </c>
      <c r="C55" s="15">
        <v>800000</v>
      </c>
      <c r="D55" s="15">
        <v>800000</v>
      </c>
      <c r="E55" s="15">
        <v>546414</v>
      </c>
      <c r="F55" s="8">
        <f t="shared" si="11"/>
        <v>750000</v>
      </c>
      <c r="G55" s="8">
        <v>750000</v>
      </c>
      <c r="H55" s="8">
        <v>750000</v>
      </c>
      <c r="I55" s="10">
        <f t="shared" si="12"/>
        <v>50000</v>
      </c>
      <c r="J55" s="10">
        <v>50000</v>
      </c>
      <c r="K55" s="10">
        <v>50000</v>
      </c>
      <c r="L55" s="13">
        <f t="shared" si="13"/>
        <v>0</v>
      </c>
      <c r="M55" s="13">
        <v>0</v>
      </c>
      <c r="N55" s="13">
        <v>0</v>
      </c>
    </row>
    <row r="56" spans="1:14" x14ac:dyDescent="0.25">
      <c r="A56" s="7" t="s">
        <v>33</v>
      </c>
      <c r="B56" s="15">
        <f t="shared" si="10"/>
        <v>380000</v>
      </c>
      <c r="C56" s="15">
        <v>380000</v>
      </c>
      <c r="D56" s="15">
        <v>398000</v>
      </c>
      <c r="E56" s="15">
        <v>373000</v>
      </c>
      <c r="F56" s="8">
        <f t="shared" si="11"/>
        <v>350000</v>
      </c>
      <c r="G56" s="8">
        <v>350000</v>
      </c>
      <c r="H56" s="8">
        <v>350000</v>
      </c>
      <c r="I56" s="10">
        <f t="shared" si="12"/>
        <v>22000</v>
      </c>
      <c r="J56" s="10">
        <v>22000</v>
      </c>
      <c r="K56" s="10">
        <v>40000</v>
      </c>
      <c r="L56" s="13">
        <f t="shared" si="13"/>
        <v>8000</v>
      </c>
      <c r="M56" s="13">
        <v>8000</v>
      </c>
      <c r="N56" s="13">
        <v>8000</v>
      </c>
    </row>
    <row r="57" spans="1:14" x14ac:dyDescent="0.25">
      <c r="A57" s="7" t="s">
        <v>34</v>
      </c>
      <c r="B57" s="15">
        <f t="shared" si="10"/>
        <v>98120000</v>
      </c>
      <c r="C57" s="15">
        <v>92120000</v>
      </c>
      <c r="D57" s="15">
        <v>92350000</v>
      </c>
      <c r="E57" s="15">
        <v>80927735</v>
      </c>
      <c r="F57" s="8">
        <f t="shared" si="11"/>
        <v>88360000</v>
      </c>
      <c r="G57" s="8">
        <v>84600000</v>
      </c>
      <c r="H57" s="8">
        <v>85850000</v>
      </c>
      <c r="I57" s="10">
        <f t="shared" si="12"/>
        <v>6400000</v>
      </c>
      <c r="J57" s="10">
        <v>4160000</v>
      </c>
      <c r="K57" s="10">
        <v>5200000</v>
      </c>
      <c r="L57" s="13">
        <f t="shared" si="13"/>
        <v>3360000</v>
      </c>
      <c r="M57" s="13">
        <v>3360000</v>
      </c>
      <c r="N57" s="13">
        <v>1300000</v>
      </c>
    </row>
    <row r="58" spans="1:14" x14ac:dyDescent="0.25">
      <c r="A58" s="7" t="s">
        <v>35</v>
      </c>
      <c r="B58" s="15">
        <f t="shared" si="10"/>
        <v>3670000</v>
      </c>
      <c r="C58" s="15">
        <v>3670000</v>
      </c>
      <c r="D58" s="15">
        <v>3670000</v>
      </c>
      <c r="E58" s="15">
        <v>2100000</v>
      </c>
      <c r="F58" s="8">
        <f t="shared" si="11"/>
        <v>2550000</v>
      </c>
      <c r="G58" s="8">
        <v>2550000</v>
      </c>
      <c r="H58" s="8">
        <v>2550000</v>
      </c>
      <c r="I58" s="10">
        <f t="shared" si="12"/>
        <v>1120000</v>
      </c>
      <c r="J58" s="10">
        <v>1120000</v>
      </c>
      <c r="K58" s="10">
        <v>1120000</v>
      </c>
      <c r="L58" s="13">
        <f t="shared" si="13"/>
        <v>0</v>
      </c>
      <c r="M58" s="13">
        <v>0</v>
      </c>
      <c r="N58" s="13">
        <v>0</v>
      </c>
    </row>
    <row r="59" spans="1:14" x14ac:dyDescent="0.25">
      <c r="A59" s="7" t="s">
        <v>36</v>
      </c>
      <c r="B59" s="15">
        <f t="shared" si="10"/>
        <v>64000</v>
      </c>
      <c r="C59" s="15">
        <v>64000</v>
      </c>
      <c r="D59" s="15">
        <v>64000</v>
      </c>
      <c r="E59" s="15">
        <v>64000</v>
      </c>
      <c r="F59" s="8">
        <f t="shared" si="11"/>
        <v>0</v>
      </c>
      <c r="G59" s="8">
        <v>0</v>
      </c>
      <c r="H59" s="8">
        <v>0</v>
      </c>
      <c r="I59" s="10">
        <f t="shared" si="12"/>
        <v>56000</v>
      </c>
      <c r="J59" s="10">
        <v>56000</v>
      </c>
      <c r="K59" s="10">
        <v>56000</v>
      </c>
      <c r="L59" s="13">
        <f t="shared" si="13"/>
        <v>8000</v>
      </c>
      <c r="M59" s="13">
        <v>8000</v>
      </c>
      <c r="N59" s="13">
        <v>8000</v>
      </c>
    </row>
    <row r="60" spans="1:14" x14ac:dyDescent="0.25">
      <c r="A60" s="7" t="s">
        <v>37</v>
      </c>
      <c r="B60" s="15">
        <f t="shared" si="10"/>
        <v>8524893</v>
      </c>
      <c r="C60" s="15">
        <v>5951000</v>
      </c>
      <c r="D60" s="15">
        <v>8476000</v>
      </c>
      <c r="E60" s="15">
        <v>8698592</v>
      </c>
      <c r="F60" s="8">
        <f t="shared" si="11"/>
        <v>6449893</v>
      </c>
      <c r="G60" s="8">
        <v>3876000</v>
      </c>
      <c r="H60" s="8">
        <v>5800000</v>
      </c>
      <c r="I60" s="10">
        <f t="shared" si="12"/>
        <v>1390000</v>
      </c>
      <c r="J60" s="10">
        <v>1390000</v>
      </c>
      <c r="K60" s="10">
        <v>1991000</v>
      </c>
      <c r="L60" s="13">
        <f t="shared" si="13"/>
        <v>685000</v>
      </c>
      <c r="M60" s="13">
        <v>685000</v>
      </c>
      <c r="N60" s="13">
        <v>685000</v>
      </c>
    </row>
    <row r="61" spans="1:14" x14ac:dyDescent="0.25">
      <c r="A61" s="7" t="s">
        <v>38</v>
      </c>
      <c r="B61" s="15">
        <f t="shared" si="10"/>
        <v>250000</v>
      </c>
      <c r="C61" s="15">
        <v>250000</v>
      </c>
      <c r="D61" s="15">
        <v>750000</v>
      </c>
      <c r="E61" s="15">
        <v>750000</v>
      </c>
      <c r="F61" s="8">
        <f t="shared" si="11"/>
        <v>250000</v>
      </c>
      <c r="G61" s="8">
        <v>250000</v>
      </c>
      <c r="H61" s="8">
        <v>750000</v>
      </c>
      <c r="I61" s="10">
        <f t="shared" si="12"/>
        <v>0</v>
      </c>
      <c r="J61" s="10">
        <v>0</v>
      </c>
      <c r="K61" s="10">
        <v>0</v>
      </c>
      <c r="L61" s="13">
        <f t="shared" si="13"/>
        <v>0</v>
      </c>
      <c r="M61" s="13">
        <v>0</v>
      </c>
      <c r="N61" s="13">
        <v>0</v>
      </c>
    </row>
    <row r="62" spans="1:14" x14ac:dyDescent="0.25">
      <c r="A62" s="7" t="s">
        <v>39</v>
      </c>
      <c r="B62" s="15">
        <f t="shared" si="10"/>
        <v>250000</v>
      </c>
      <c r="C62" s="15">
        <v>250000</v>
      </c>
      <c r="D62" s="15">
        <v>250000</v>
      </c>
      <c r="E62" s="15">
        <v>183365</v>
      </c>
      <c r="F62" s="8">
        <f t="shared" si="11"/>
        <v>250000</v>
      </c>
      <c r="G62" s="8">
        <v>250000</v>
      </c>
      <c r="H62" s="8">
        <v>250000</v>
      </c>
      <c r="I62" s="10">
        <f t="shared" si="12"/>
        <v>0</v>
      </c>
      <c r="J62" s="10">
        <v>0</v>
      </c>
      <c r="K62" s="10">
        <v>0</v>
      </c>
      <c r="L62" s="13">
        <f t="shared" si="13"/>
        <v>0</v>
      </c>
      <c r="M62" s="13">
        <v>0</v>
      </c>
      <c r="N62" s="13">
        <v>0</v>
      </c>
    </row>
    <row r="63" spans="1:14" x14ac:dyDescent="0.25">
      <c r="A63" s="7" t="s">
        <v>40</v>
      </c>
      <c r="B63" s="15">
        <f t="shared" si="10"/>
        <v>13038800</v>
      </c>
      <c r="C63" s="15">
        <v>13868800</v>
      </c>
      <c r="D63" s="15">
        <v>11608000</v>
      </c>
      <c r="E63" s="15">
        <v>11001000</v>
      </c>
      <c r="F63" s="8">
        <f t="shared" si="11"/>
        <v>6338800</v>
      </c>
      <c r="G63" s="8">
        <v>7168800</v>
      </c>
      <c r="H63" s="8">
        <v>7808000</v>
      </c>
      <c r="I63" s="10">
        <f t="shared" si="12"/>
        <v>6700000</v>
      </c>
      <c r="J63" s="10">
        <v>6700000</v>
      </c>
      <c r="K63" s="10">
        <v>3800000</v>
      </c>
      <c r="L63" s="13">
        <f t="shared" si="13"/>
        <v>0</v>
      </c>
      <c r="M63" s="13">
        <v>0</v>
      </c>
      <c r="N63" s="13">
        <v>0</v>
      </c>
    </row>
    <row r="64" spans="1:14" x14ac:dyDescent="0.25">
      <c r="A64" s="7" t="s">
        <v>41</v>
      </c>
      <c r="B64" s="15">
        <f t="shared" si="10"/>
        <v>7550000</v>
      </c>
      <c r="C64" s="15">
        <v>6350000</v>
      </c>
      <c r="D64" s="15">
        <v>5620000</v>
      </c>
      <c r="E64" s="15">
        <v>4450000</v>
      </c>
      <c r="F64" s="8">
        <f t="shared" si="11"/>
        <v>1550000</v>
      </c>
      <c r="G64" s="8">
        <v>1550000</v>
      </c>
      <c r="H64" s="8">
        <v>1470000</v>
      </c>
      <c r="I64" s="10">
        <f t="shared" si="12"/>
        <v>6000000</v>
      </c>
      <c r="J64" s="10">
        <v>4800000</v>
      </c>
      <c r="K64" s="10">
        <v>4150000</v>
      </c>
      <c r="L64" s="13">
        <f t="shared" si="13"/>
        <v>0</v>
      </c>
      <c r="M64" s="13">
        <v>0</v>
      </c>
      <c r="N64" s="13">
        <v>0</v>
      </c>
    </row>
    <row r="65" spans="1:14" x14ac:dyDescent="0.25">
      <c r="A65" s="7" t="s">
        <v>42</v>
      </c>
      <c r="B65" s="15">
        <f t="shared" si="10"/>
        <v>72000</v>
      </c>
      <c r="C65" s="15">
        <v>72000</v>
      </c>
      <c r="D65" s="15">
        <v>72000</v>
      </c>
      <c r="E65" s="15">
        <v>68000</v>
      </c>
      <c r="F65" s="8">
        <f t="shared" si="11"/>
        <v>72000</v>
      </c>
      <c r="G65" s="8">
        <v>72000</v>
      </c>
      <c r="H65" s="8">
        <v>72000</v>
      </c>
      <c r="I65" s="10">
        <f t="shared" si="12"/>
        <v>0</v>
      </c>
      <c r="J65" s="10">
        <v>0</v>
      </c>
      <c r="K65" s="10">
        <v>0</v>
      </c>
      <c r="L65" s="13">
        <f t="shared" si="13"/>
        <v>0</v>
      </c>
      <c r="M65" s="13">
        <v>0</v>
      </c>
      <c r="N65" s="13">
        <v>0</v>
      </c>
    </row>
    <row r="66" spans="1:14" x14ac:dyDescent="0.25">
      <c r="A66" s="7" t="s">
        <v>43</v>
      </c>
      <c r="B66" s="15">
        <f t="shared" si="10"/>
        <v>173915500</v>
      </c>
      <c r="C66" s="15">
        <v>166312510</v>
      </c>
      <c r="D66" s="15">
        <v>166007000</v>
      </c>
      <c r="E66" s="15">
        <v>147390731</v>
      </c>
      <c r="F66" s="8">
        <f t="shared" si="11"/>
        <v>137955500</v>
      </c>
      <c r="G66" s="8">
        <v>134402510</v>
      </c>
      <c r="H66" s="8">
        <v>138577000</v>
      </c>
      <c r="I66" s="10">
        <f t="shared" si="12"/>
        <v>28500000</v>
      </c>
      <c r="J66" s="10">
        <v>24450000</v>
      </c>
      <c r="K66" s="10">
        <v>22150000</v>
      </c>
      <c r="L66" s="13">
        <f t="shared" si="13"/>
        <v>7460000</v>
      </c>
      <c r="M66" s="13">
        <v>7460000</v>
      </c>
      <c r="N66" s="13">
        <v>5280000</v>
      </c>
    </row>
    <row r="67" spans="1:14" x14ac:dyDescent="0.25">
      <c r="A67" s="7" t="s">
        <v>44</v>
      </c>
      <c r="B67" s="15">
        <f t="shared" si="10"/>
        <v>850000</v>
      </c>
      <c r="C67" s="15">
        <v>500000</v>
      </c>
      <c r="D67" s="15">
        <v>500000</v>
      </c>
      <c r="E67" s="15">
        <v>500000</v>
      </c>
      <c r="F67" s="8">
        <f t="shared" si="11"/>
        <v>0</v>
      </c>
      <c r="G67" s="8">
        <v>0</v>
      </c>
      <c r="H67" s="8">
        <v>0</v>
      </c>
      <c r="I67" s="10">
        <f t="shared" si="12"/>
        <v>0</v>
      </c>
      <c r="J67" s="10">
        <v>0</v>
      </c>
      <c r="K67" s="10">
        <v>0</v>
      </c>
      <c r="L67" s="13">
        <f t="shared" si="13"/>
        <v>850000</v>
      </c>
      <c r="M67" s="13">
        <v>850000</v>
      </c>
      <c r="N67" s="13">
        <v>500000</v>
      </c>
    </row>
    <row r="68" spans="1:14" x14ac:dyDescent="0.25">
      <c r="A68" s="7" t="s">
        <v>45</v>
      </c>
      <c r="B68" s="15">
        <f t="shared" si="10"/>
        <v>16760000</v>
      </c>
      <c r="C68" s="15">
        <v>15301000</v>
      </c>
      <c r="D68" s="15">
        <v>14851000</v>
      </c>
      <c r="E68" s="15">
        <v>11251000</v>
      </c>
      <c r="F68" s="8">
        <f t="shared" si="11"/>
        <v>0</v>
      </c>
      <c r="G68" s="8">
        <v>0</v>
      </c>
      <c r="H68" s="8">
        <v>0</v>
      </c>
      <c r="I68" s="10">
        <f t="shared" si="12"/>
        <v>10800000</v>
      </c>
      <c r="J68" s="10">
        <v>10800000</v>
      </c>
      <c r="K68" s="10">
        <v>10350000</v>
      </c>
      <c r="L68" s="13">
        <f t="shared" si="13"/>
        <v>5960000</v>
      </c>
      <c r="M68" s="13">
        <v>5960000</v>
      </c>
      <c r="N68" s="13">
        <v>4501000</v>
      </c>
    </row>
    <row r="69" spans="1:14" x14ac:dyDescent="0.25">
      <c r="A69" s="7" t="s">
        <v>46</v>
      </c>
      <c r="B69" s="15">
        <f t="shared" si="10"/>
        <v>600000</v>
      </c>
      <c r="C69" s="15">
        <v>550000</v>
      </c>
      <c r="D69" s="15">
        <v>550000</v>
      </c>
      <c r="E69" s="15">
        <v>550000</v>
      </c>
      <c r="F69" s="8">
        <f t="shared" si="11"/>
        <v>0</v>
      </c>
      <c r="G69" s="8">
        <v>0</v>
      </c>
      <c r="H69" s="8">
        <v>0</v>
      </c>
      <c r="I69" s="10">
        <f t="shared" si="12"/>
        <v>0</v>
      </c>
      <c r="J69" s="10">
        <v>0</v>
      </c>
      <c r="K69" s="10">
        <v>0</v>
      </c>
      <c r="L69" s="13">
        <f t="shared" si="13"/>
        <v>600000</v>
      </c>
      <c r="M69" s="13">
        <v>600000</v>
      </c>
      <c r="N69" s="13">
        <v>550000</v>
      </c>
    </row>
    <row r="70" spans="1:14" x14ac:dyDescent="0.25">
      <c r="A70" s="7" t="s">
        <v>47</v>
      </c>
      <c r="B70" s="15">
        <f t="shared" si="10"/>
        <v>9750000</v>
      </c>
      <c r="C70" s="15">
        <v>8280000</v>
      </c>
      <c r="D70" s="15">
        <v>8830000</v>
      </c>
      <c r="E70" s="15">
        <v>8278231</v>
      </c>
      <c r="F70" s="8">
        <f t="shared" si="11"/>
        <v>0</v>
      </c>
      <c r="G70" s="8">
        <v>0</v>
      </c>
      <c r="H70" s="8">
        <v>0</v>
      </c>
      <c r="I70" s="10">
        <f t="shared" si="12"/>
        <v>9700000</v>
      </c>
      <c r="J70" s="10">
        <v>8250000</v>
      </c>
      <c r="K70" s="10">
        <v>8800000</v>
      </c>
      <c r="L70" s="13">
        <f t="shared" si="13"/>
        <v>50000</v>
      </c>
      <c r="M70" s="13">
        <v>50000</v>
      </c>
      <c r="N70" s="13">
        <v>30000</v>
      </c>
    </row>
    <row r="71" spans="1:14" x14ac:dyDescent="0.25">
      <c r="A71" s="7" t="s">
        <v>48</v>
      </c>
      <c r="B71" s="15">
        <f t="shared" si="10"/>
        <v>145955500</v>
      </c>
      <c r="C71" s="15">
        <v>139802510</v>
      </c>
      <c r="D71" s="15">
        <v>141577000</v>
      </c>
      <c r="E71" s="15">
        <v>126162500</v>
      </c>
      <c r="F71" s="8">
        <f t="shared" si="11"/>
        <v>137955500</v>
      </c>
      <c r="G71" s="8">
        <v>134402510</v>
      </c>
      <c r="H71" s="8">
        <v>138577000</v>
      </c>
      <c r="I71" s="10">
        <f t="shared" si="12"/>
        <v>8000000</v>
      </c>
      <c r="J71" s="10">
        <v>5400000</v>
      </c>
      <c r="K71" s="10">
        <v>3000000</v>
      </c>
      <c r="L71" s="13">
        <f t="shared" si="13"/>
        <v>0</v>
      </c>
      <c r="M71" s="13">
        <v>0</v>
      </c>
      <c r="N71" s="13">
        <v>0</v>
      </c>
    </row>
    <row r="76" spans="1:14" x14ac:dyDescent="0.25">
      <c r="F76" s="25"/>
    </row>
    <row r="77" spans="1:14" ht="15" customHeight="1" x14ac:dyDescent="0.25"/>
    <row r="78" spans="1:14" ht="36" customHeight="1" x14ac:dyDescent="0.25"/>
  </sheetData>
  <mergeCells count="14">
    <mergeCell ref="I38:K38"/>
    <mergeCell ref="L38:N38"/>
    <mergeCell ref="O1:O2"/>
    <mergeCell ref="A1:A2"/>
    <mergeCell ref="B1:E1"/>
    <mergeCell ref="F1:I1"/>
    <mergeCell ref="J1:J2"/>
    <mergeCell ref="K1:N1"/>
    <mergeCell ref="A38:A39"/>
    <mergeCell ref="C38:C39"/>
    <mergeCell ref="D38:D39"/>
    <mergeCell ref="E38:E39"/>
    <mergeCell ref="B38:B39"/>
    <mergeCell ref="F38:H38"/>
  </mergeCells>
  <pageMargins left="0.70866141732283472" right="0.70866141732283472" top="0.98425196850393704" bottom="0.78740157480314965" header="0.31496062992125984" footer="0.31496062992125984"/>
  <pageSetup paperSize="9" scale="63" fitToHeight="2" orientation="landscape" r:id="rId1"/>
  <headerFooter>
    <oddHeader>&amp;C
&amp;"-,Tučné"&amp;14ROZPOČET VŠTE ČB 2017</oddHeader>
    <oddFooter>&amp;R&amp;P</oddFooter>
  </headerFooter>
  <rowBreaks count="1" manualBreakCount="1">
    <brk id="37" max="16383" man="1"/>
  </rowBreaks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O78"/>
  <sheetViews>
    <sheetView view="pageBreakPreview" zoomScaleNormal="100" zoomScaleSheetLayoutView="100" workbookViewId="0">
      <pane xSplit="2" ySplit="2" topLeftCell="C5" activePane="bottomRight" state="frozen"/>
      <selection pane="topRight" activeCell="C1" sqref="C1"/>
      <selection pane="bottomLeft" activeCell="A3" sqref="A3"/>
      <selection pane="bottomRight" activeCell="O17" sqref="O17:O34"/>
    </sheetView>
  </sheetViews>
  <sheetFormatPr defaultRowHeight="15" x14ac:dyDescent="0.25"/>
  <cols>
    <col min="1" max="1" width="38" bestFit="1" customWidth="1"/>
    <col min="2" max="4" width="12.85546875" customWidth="1"/>
    <col min="5" max="5" width="13" customWidth="1"/>
    <col min="6" max="6" width="11.28515625" bestFit="1" customWidth="1"/>
    <col min="7" max="7" width="12.28515625" customWidth="1"/>
    <col min="8" max="8" width="11.28515625" bestFit="1" customWidth="1"/>
    <col min="9" max="9" width="11.28515625" customWidth="1"/>
    <col min="10" max="10" width="15.42578125" bestFit="1" customWidth="1"/>
    <col min="11" max="11" width="11.140625" bestFit="1" customWidth="1"/>
    <col min="12" max="12" width="10.28515625" bestFit="1" customWidth="1"/>
    <col min="13" max="14" width="9.85546875" bestFit="1" customWidth="1"/>
    <col min="15" max="15" width="14.28515625" bestFit="1" customWidth="1"/>
  </cols>
  <sheetData>
    <row r="1" spans="1:15" ht="15" customHeight="1" x14ac:dyDescent="0.25">
      <c r="A1" s="45" t="s">
        <v>0</v>
      </c>
      <c r="B1" s="51" t="s">
        <v>1</v>
      </c>
      <c r="C1" s="52"/>
      <c r="D1" s="52"/>
      <c r="E1" s="53"/>
      <c r="F1" s="40" t="s">
        <v>2</v>
      </c>
      <c r="G1" s="40"/>
      <c r="H1" s="40"/>
      <c r="I1" s="40"/>
      <c r="J1" s="47" t="s">
        <v>3</v>
      </c>
      <c r="K1" s="42" t="s">
        <v>4</v>
      </c>
      <c r="L1" s="42"/>
      <c r="M1" s="42"/>
      <c r="N1" s="42"/>
      <c r="O1" s="43" t="s">
        <v>65</v>
      </c>
    </row>
    <row r="2" spans="1:15" x14ac:dyDescent="0.25">
      <c r="A2" s="46"/>
      <c r="B2" s="31" t="s">
        <v>6</v>
      </c>
      <c r="C2" s="2" t="s">
        <v>7</v>
      </c>
      <c r="D2" s="2" t="s">
        <v>8</v>
      </c>
      <c r="E2" s="2" t="s">
        <v>9</v>
      </c>
      <c r="F2" s="3" t="s">
        <v>6</v>
      </c>
      <c r="G2" s="4" t="s">
        <v>61</v>
      </c>
      <c r="H2" s="4" t="s">
        <v>11</v>
      </c>
      <c r="I2" s="4" t="s">
        <v>12</v>
      </c>
      <c r="J2" s="48"/>
      <c r="K2" s="5" t="s">
        <v>13</v>
      </c>
      <c r="L2" s="6" t="s">
        <v>14</v>
      </c>
      <c r="M2" s="6" t="s">
        <v>15</v>
      </c>
      <c r="N2" s="6" t="s">
        <v>16</v>
      </c>
      <c r="O2" s="44"/>
    </row>
    <row r="3" spans="1:15" s="25" customFormat="1" x14ac:dyDescent="0.25">
      <c r="A3" s="7" t="s">
        <v>17</v>
      </c>
      <c r="B3" s="8">
        <f>SUM(C3:E3)</f>
        <v>159632684</v>
      </c>
      <c r="C3" s="9">
        <f>SUM(C4:C28)</f>
        <v>144853284</v>
      </c>
      <c r="D3" s="9">
        <f>SUM(D4:D28)</f>
        <v>4784400</v>
      </c>
      <c r="E3" s="9">
        <f>SUM(E4:E28)</f>
        <v>9995000</v>
      </c>
      <c r="F3" s="10">
        <f t="shared" ref="F3:I3" si="0">SUM(F4:F28)</f>
        <v>47558020</v>
      </c>
      <c r="G3" s="11">
        <f t="shared" si="0"/>
        <v>29737020</v>
      </c>
      <c r="H3" s="11">
        <f t="shared" si="0"/>
        <v>8250000</v>
      </c>
      <c r="I3" s="11">
        <f t="shared" si="0"/>
        <v>9571000</v>
      </c>
      <c r="J3" s="12">
        <f>B3+F3</f>
        <v>207190704</v>
      </c>
      <c r="K3" s="13">
        <f>SUM(K4:K28)</f>
        <v>7300000</v>
      </c>
      <c r="L3" s="14">
        <f>SUM(L4:L28)</f>
        <v>1800000</v>
      </c>
      <c r="M3" s="14">
        <f>SUM(M4:M28)</f>
        <v>1200000</v>
      </c>
      <c r="N3" s="14">
        <f>SUM(N4:N28)</f>
        <v>4300000</v>
      </c>
      <c r="O3" s="15">
        <f>J3+K3</f>
        <v>214490704</v>
      </c>
    </row>
    <row r="4" spans="1:15" x14ac:dyDescent="0.25">
      <c r="A4" s="7" t="s">
        <v>18</v>
      </c>
      <c r="B4" s="8">
        <f t="shared" ref="B4:B34" si="1">SUM(C4:E4)</f>
        <v>5750000</v>
      </c>
      <c r="C4" s="16">
        <v>2250000</v>
      </c>
      <c r="D4" s="16">
        <v>0</v>
      </c>
      <c r="E4" s="16">
        <v>3500000</v>
      </c>
      <c r="F4" s="10">
        <f>SUM(G4:I4)</f>
        <v>18000000</v>
      </c>
      <c r="G4" s="17">
        <v>18000000</v>
      </c>
      <c r="H4" s="17">
        <v>0</v>
      </c>
      <c r="I4" s="17">
        <v>0</v>
      </c>
      <c r="J4" s="12">
        <f t="shared" ref="J4:J34" si="2">B4+F4</f>
        <v>23750000</v>
      </c>
      <c r="K4" s="13">
        <f>SUM(L4:N4)</f>
        <v>0</v>
      </c>
      <c r="L4" s="18">
        <v>0</v>
      </c>
      <c r="M4" s="18">
        <v>0</v>
      </c>
      <c r="N4" s="18">
        <v>0</v>
      </c>
      <c r="O4" s="15">
        <f t="shared" ref="O4:O34" si="3">J4+K4</f>
        <v>23750000</v>
      </c>
    </row>
    <row r="5" spans="1:15" x14ac:dyDescent="0.25">
      <c r="A5" s="7" t="s">
        <v>19</v>
      </c>
      <c r="B5" s="8">
        <f t="shared" si="1"/>
        <v>1000000</v>
      </c>
      <c r="C5" s="16">
        <v>1000000</v>
      </c>
      <c r="D5" s="16">
        <v>0</v>
      </c>
      <c r="E5" s="16">
        <v>0</v>
      </c>
      <c r="F5" s="10">
        <f t="shared" ref="F5:F32" si="4">SUM(G5:I5)</f>
        <v>0</v>
      </c>
      <c r="G5" s="17"/>
      <c r="H5" s="17">
        <v>0</v>
      </c>
      <c r="I5" s="17">
        <v>0</v>
      </c>
      <c r="J5" s="12">
        <f t="shared" si="2"/>
        <v>1000000</v>
      </c>
      <c r="K5" s="13">
        <f t="shared" ref="K5:K28" si="5">SUM(L5:N5)</f>
        <v>0</v>
      </c>
      <c r="L5" s="18">
        <v>0</v>
      </c>
      <c r="M5" s="18">
        <v>0</v>
      </c>
      <c r="N5" s="18">
        <v>0</v>
      </c>
      <c r="O5" s="15">
        <f t="shared" si="3"/>
        <v>1000000</v>
      </c>
    </row>
    <row r="6" spans="1:15" x14ac:dyDescent="0.25">
      <c r="A6" s="7" t="s">
        <v>20</v>
      </c>
      <c r="B6" s="8">
        <f t="shared" si="1"/>
        <v>2493584</v>
      </c>
      <c r="C6" s="16">
        <v>1843584</v>
      </c>
      <c r="D6" s="16">
        <v>0</v>
      </c>
      <c r="E6" s="16">
        <v>650000</v>
      </c>
      <c r="F6" s="10">
        <f t="shared" si="4"/>
        <v>490000</v>
      </c>
      <c r="G6" s="17">
        <v>50000</v>
      </c>
      <c r="H6" s="17">
        <v>200000</v>
      </c>
      <c r="I6" s="17">
        <v>240000</v>
      </c>
      <c r="J6" s="12">
        <f t="shared" si="2"/>
        <v>2983584</v>
      </c>
      <c r="K6" s="13">
        <f t="shared" si="5"/>
        <v>1088000</v>
      </c>
      <c r="L6" s="18">
        <v>18000</v>
      </c>
      <c r="M6" s="18">
        <v>500000</v>
      </c>
      <c r="N6" s="18">
        <v>570000</v>
      </c>
      <c r="O6" s="15">
        <f t="shared" si="3"/>
        <v>4071584</v>
      </c>
    </row>
    <row r="7" spans="1:15" x14ac:dyDescent="0.25">
      <c r="A7" s="7" t="s">
        <v>21</v>
      </c>
      <c r="B7" s="8">
        <f t="shared" si="1"/>
        <v>510000</v>
      </c>
      <c r="C7" s="16">
        <v>510000</v>
      </c>
      <c r="D7" s="16">
        <v>0</v>
      </c>
      <c r="E7" s="16">
        <v>0</v>
      </c>
      <c r="F7" s="10">
        <f t="shared" si="4"/>
        <v>0</v>
      </c>
      <c r="G7" s="17">
        <v>0</v>
      </c>
      <c r="H7" s="17">
        <v>0</v>
      </c>
      <c r="I7" s="17">
        <v>0</v>
      </c>
      <c r="J7" s="12">
        <f t="shared" si="2"/>
        <v>510000</v>
      </c>
      <c r="K7" s="13">
        <f t="shared" si="5"/>
        <v>0</v>
      </c>
      <c r="L7" s="18">
        <v>0</v>
      </c>
      <c r="M7" s="18">
        <v>0</v>
      </c>
      <c r="N7" s="18">
        <v>0</v>
      </c>
      <c r="O7" s="15">
        <f t="shared" si="3"/>
        <v>510000</v>
      </c>
    </row>
    <row r="8" spans="1:15" x14ac:dyDescent="0.25">
      <c r="A8" s="7" t="s">
        <v>22</v>
      </c>
      <c r="B8" s="8">
        <f t="shared" si="1"/>
        <v>2290000</v>
      </c>
      <c r="C8" s="16">
        <v>2250000</v>
      </c>
      <c r="D8" s="16">
        <v>0</v>
      </c>
      <c r="E8" s="16">
        <v>40000</v>
      </c>
      <c r="F8" s="10">
        <f t="shared" si="4"/>
        <v>500000</v>
      </c>
      <c r="G8" s="17">
        <v>0</v>
      </c>
      <c r="H8" s="17">
        <v>250000</v>
      </c>
      <c r="I8" s="17">
        <v>250000</v>
      </c>
      <c r="J8" s="12">
        <f t="shared" si="2"/>
        <v>2790000</v>
      </c>
      <c r="K8" s="13">
        <f t="shared" si="5"/>
        <v>295000</v>
      </c>
      <c r="L8" s="18">
        <v>200000</v>
      </c>
      <c r="M8" s="18">
        <v>65000</v>
      </c>
      <c r="N8" s="18">
        <v>30000</v>
      </c>
      <c r="O8" s="15">
        <f t="shared" si="3"/>
        <v>3085000</v>
      </c>
    </row>
    <row r="9" spans="1:15" x14ac:dyDescent="0.25">
      <c r="A9" s="7" t="s">
        <v>23</v>
      </c>
      <c r="B9" s="8">
        <f t="shared" si="1"/>
        <v>3500000</v>
      </c>
      <c r="C9" s="16">
        <v>3500000</v>
      </c>
      <c r="D9" s="16">
        <v>0</v>
      </c>
      <c r="E9" s="16">
        <v>0</v>
      </c>
      <c r="F9" s="10">
        <f t="shared" si="4"/>
        <v>300000</v>
      </c>
      <c r="G9" s="17">
        <v>0</v>
      </c>
      <c r="H9" s="17">
        <v>0</v>
      </c>
      <c r="I9" s="17">
        <v>300000</v>
      </c>
      <c r="J9" s="12">
        <f t="shared" si="2"/>
        <v>3800000</v>
      </c>
      <c r="K9" s="13">
        <f t="shared" si="5"/>
        <v>450000</v>
      </c>
      <c r="L9" s="18">
        <v>425000</v>
      </c>
      <c r="M9" s="18">
        <v>25000</v>
      </c>
      <c r="N9" s="18">
        <v>0</v>
      </c>
      <c r="O9" s="15">
        <f t="shared" si="3"/>
        <v>4250000</v>
      </c>
    </row>
    <row r="10" spans="1:15" x14ac:dyDescent="0.25">
      <c r="A10" s="7" t="s">
        <v>24</v>
      </c>
      <c r="B10" s="8">
        <f t="shared" si="1"/>
        <v>2800000</v>
      </c>
      <c r="C10" s="16">
        <v>2000000</v>
      </c>
      <c r="D10" s="16">
        <v>0</v>
      </c>
      <c r="E10" s="16">
        <v>800000</v>
      </c>
      <c r="F10" s="10">
        <f t="shared" si="4"/>
        <v>1660000</v>
      </c>
      <c r="G10" s="17">
        <v>1500000</v>
      </c>
      <c r="H10" s="17">
        <v>160000</v>
      </c>
      <c r="I10" s="17">
        <v>0</v>
      </c>
      <c r="J10" s="12">
        <f t="shared" si="2"/>
        <v>4460000</v>
      </c>
      <c r="K10" s="13">
        <f t="shared" si="5"/>
        <v>20000</v>
      </c>
      <c r="L10" s="18">
        <v>0</v>
      </c>
      <c r="M10" s="18">
        <v>10000</v>
      </c>
      <c r="N10" s="18">
        <v>10000</v>
      </c>
      <c r="O10" s="15">
        <f t="shared" si="3"/>
        <v>4480000</v>
      </c>
    </row>
    <row r="11" spans="1:15" x14ac:dyDescent="0.25">
      <c r="A11" s="7" t="s">
        <v>25</v>
      </c>
      <c r="B11" s="8">
        <f t="shared" si="1"/>
        <v>500000</v>
      </c>
      <c r="C11" s="16">
        <v>500000</v>
      </c>
      <c r="D11" s="16">
        <v>0</v>
      </c>
      <c r="E11" s="16">
        <v>0</v>
      </c>
      <c r="F11" s="10">
        <f t="shared" si="4"/>
        <v>12000</v>
      </c>
      <c r="G11" s="17">
        <v>0</v>
      </c>
      <c r="H11" s="17">
        <v>12000</v>
      </c>
      <c r="I11" s="17">
        <v>0</v>
      </c>
      <c r="J11" s="12">
        <f t="shared" si="2"/>
        <v>512000</v>
      </c>
      <c r="K11" s="13">
        <f t="shared" si="5"/>
        <v>30000</v>
      </c>
      <c r="L11" s="18">
        <v>0</v>
      </c>
      <c r="M11" s="18">
        <v>0</v>
      </c>
      <c r="N11" s="18">
        <v>30000</v>
      </c>
      <c r="O11" s="15">
        <f t="shared" si="3"/>
        <v>542000</v>
      </c>
    </row>
    <row r="12" spans="1:15" x14ac:dyDescent="0.25">
      <c r="A12" s="7" t="s">
        <v>26</v>
      </c>
      <c r="B12" s="8">
        <f t="shared" si="1"/>
        <v>6040000</v>
      </c>
      <c r="C12" s="16">
        <v>5800000</v>
      </c>
      <c r="D12" s="16">
        <v>0</v>
      </c>
      <c r="E12" s="16">
        <v>240000</v>
      </c>
      <c r="F12" s="10">
        <f t="shared" si="4"/>
        <v>350000</v>
      </c>
      <c r="G12" s="17">
        <v>0</v>
      </c>
      <c r="H12" s="17">
        <v>350000</v>
      </c>
      <c r="I12" s="17">
        <v>0</v>
      </c>
      <c r="J12" s="12">
        <f t="shared" si="2"/>
        <v>6390000</v>
      </c>
      <c r="K12" s="13">
        <f t="shared" si="5"/>
        <v>0</v>
      </c>
      <c r="L12" s="18">
        <v>0</v>
      </c>
      <c r="M12" s="18">
        <v>0</v>
      </c>
      <c r="N12" s="18">
        <v>0</v>
      </c>
      <c r="O12" s="15">
        <f t="shared" si="3"/>
        <v>6390000</v>
      </c>
    </row>
    <row r="13" spans="1:15" x14ac:dyDescent="0.25">
      <c r="A13" s="7" t="s">
        <v>27</v>
      </c>
      <c r="B13" s="8">
        <f t="shared" si="1"/>
        <v>1500000</v>
      </c>
      <c r="C13" s="16">
        <v>1500000</v>
      </c>
      <c r="D13" s="16">
        <v>0</v>
      </c>
      <c r="E13" s="16">
        <v>0</v>
      </c>
      <c r="F13" s="10">
        <f t="shared" si="4"/>
        <v>0</v>
      </c>
      <c r="G13" s="17">
        <v>0</v>
      </c>
      <c r="H13" s="17">
        <v>0</v>
      </c>
      <c r="I13" s="17">
        <v>0</v>
      </c>
      <c r="J13" s="12">
        <f t="shared" si="2"/>
        <v>1500000</v>
      </c>
      <c r="K13" s="13">
        <f t="shared" si="5"/>
        <v>0</v>
      </c>
      <c r="L13" s="18">
        <v>0</v>
      </c>
      <c r="M13" s="18">
        <v>0</v>
      </c>
      <c r="N13" s="18">
        <v>0</v>
      </c>
      <c r="O13" s="15">
        <f t="shared" si="3"/>
        <v>1500000</v>
      </c>
    </row>
    <row r="14" spans="1:15" x14ac:dyDescent="0.25">
      <c r="A14" s="7" t="s">
        <v>28</v>
      </c>
      <c r="B14" s="8">
        <f t="shared" si="1"/>
        <v>6828500</v>
      </c>
      <c r="C14" s="16">
        <v>6500000</v>
      </c>
      <c r="D14" s="16">
        <v>0</v>
      </c>
      <c r="E14" s="16">
        <v>328500</v>
      </c>
      <c r="F14" s="10">
        <f t="shared" si="4"/>
        <v>3010000</v>
      </c>
      <c r="G14" s="17">
        <v>90000</v>
      </c>
      <c r="H14" s="17">
        <v>2800000</v>
      </c>
      <c r="I14" s="17">
        <v>120000</v>
      </c>
      <c r="J14" s="12">
        <f t="shared" si="2"/>
        <v>9838500</v>
      </c>
      <c r="K14" s="13">
        <f t="shared" si="5"/>
        <v>1346000</v>
      </c>
      <c r="L14" s="18">
        <v>937000</v>
      </c>
      <c r="M14" s="18">
        <v>109000</v>
      </c>
      <c r="N14" s="18">
        <v>300000</v>
      </c>
      <c r="O14" s="15">
        <f t="shared" si="3"/>
        <v>11184500</v>
      </c>
    </row>
    <row r="15" spans="1:15" x14ac:dyDescent="0.25">
      <c r="A15" s="7" t="s">
        <v>29</v>
      </c>
      <c r="B15" s="8">
        <f t="shared" si="1"/>
        <v>500000</v>
      </c>
      <c r="C15" s="16">
        <v>500000</v>
      </c>
      <c r="D15" s="16">
        <v>0</v>
      </c>
      <c r="E15" s="16">
        <v>0</v>
      </c>
      <c r="F15" s="10">
        <f t="shared" si="4"/>
        <v>0</v>
      </c>
      <c r="G15" s="17">
        <v>0</v>
      </c>
      <c r="H15" s="17">
        <v>0</v>
      </c>
      <c r="I15" s="17">
        <v>0</v>
      </c>
      <c r="J15" s="12">
        <f t="shared" si="2"/>
        <v>500000</v>
      </c>
      <c r="K15" s="13">
        <f t="shared" si="5"/>
        <v>0</v>
      </c>
      <c r="L15" s="18">
        <v>0</v>
      </c>
      <c r="M15" s="18">
        <v>0</v>
      </c>
      <c r="N15" s="18">
        <v>0</v>
      </c>
      <c r="O15" s="15">
        <f t="shared" si="3"/>
        <v>500000</v>
      </c>
    </row>
    <row r="16" spans="1:15" x14ac:dyDescent="0.25">
      <c r="A16" s="7" t="s">
        <v>30</v>
      </c>
      <c r="B16" s="8">
        <f t="shared" si="1"/>
        <v>300000</v>
      </c>
      <c r="C16" s="16">
        <v>300000</v>
      </c>
      <c r="D16" s="16">
        <v>0</v>
      </c>
      <c r="E16" s="16">
        <v>0</v>
      </c>
      <c r="F16" s="10">
        <f t="shared" si="4"/>
        <v>0</v>
      </c>
      <c r="G16" s="17">
        <v>0</v>
      </c>
      <c r="H16" s="17">
        <v>0</v>
      </c>
      <c r="I16" s="17">
        <v>0</v>
      </c>
      <c r="J16" s="12">
        <f t="shared" si="2"/>
        <v>300000</v>
      </c>
      <c r="K16" s="13">
        <f t="shared" si="5"/>
        <v>0</v>
      </c>
      <c r="L16" s="18">
        <v>0</v>
      </c>
      <c r="M16" s="18">
        <v>0</v>
      </c>
      <c r="N16" s="18">
        <v>0</v>
      </c>
      <c r="O16" s="15">
        <f t="shared" si="3"/>
        <v>300000</v>
      </c>
    </row>
    <row r="17" spans="1:15" x14ac:dyDescent="0.25">
      <c r="A17" s="7" t="s">
        <v>31</v>
      </c>
      <c r="B17" s="8">
        <f t="shared" si="1"/>
        <v>6000000</v>
      </c>
      <c r="C17" s="16">
        <v>6000000</v>
      </c>
      <c r="D17" s="16">
        <v>0</v>
      </c>
      <c r="E17" s="16">
        <v>0</v>
      </c>
      <c r="F17" s="10">
        <f t="shared" si="4"/>
        <v>580000</v>
      </c>
      <c r="G17" s="17">
        <v>0</v>
      </c>
      <c r="H17" s="17">
        <v>500000</v>
      </c>
      <c r="I17" s="17">
        <v>80000</v>
      </c>
      <c r="J17" s="12">
        <f t="shared" si="2"/>
        <v>6580000</v>
      </c>
      <c r="K17" s="13">
        <f t="shared" si="5"/>
        <v>0</v>
      </c>
      <c r="L17" s="18">
        <v>0</v>
      </c>
      <c r="M17" s="18">
        <v>0</v>
      </c>
      <c r="N17" s="18">
        <v>0</v>
      </c>
      <c r="O17" s="15">
        <f t="shared" si="3"/>
        <v>6580000</v>
      </c>
    </row>
    <row r="18" spans="1:15" x14ac:dyDescent="0.25">
      <c r="A18" s="7" t="s">
        <v>32</v>
      </c>
      <c r="B18" s="8">
        <f t="shared" si="1"/>
        <v>750000</v>
      </c>
      <c r="C18" s="16">
        <v>750000</v>
      </c>
      <c r="D18" s="16">
        <v>0</v>
      </c>
      <c r="E18" s="16">
        <v>0</v>
      </c>
      <c r="F18" s="10">
        <f t="shared" si="4"/>
        <v>50000</v>
      </c>
      <c r="G18" s="17">
        <v>0</v>
      </c>
      <c r="H18" s="17">
        <v>50000</v>
      </c>
      <c r="I18" s="17">
        <v>0</v>
      </c>
      <c r="J18" s="12">
        <f t="shared" si="2"/>
        <v>800000</v>
      </c>
      <c r="K18" s="13">
        <f t="shared" si="5"/>
        <v>0</v>
      </c>
      <c r="L18" s="18">
        <v>0</v>
      </c>
      <c r="M18" s="18">
        <v>0</v>
      </c>
      <c r="N18" s="18">
        <v>0</v>
      </c>
      <c r="O18" s="15">
        <f t="shared" si="3"/>
        <v>800000</v>
      </c>
    </row>
    <row r="19" spans="1:15" x14ac:dyDescent="0.25">
      <c r="A19" s="7" t="s">
        <v>33</v>
      </c>
      <c r="B19" s="8">
        <f t="shared" si="1"/>
        <v>350000</v>
      </c>
      <c r="C19" s="16">
        <v>350000</v>
      </c>
      <c r="D19" s="16">
        <v>0</v>
      </c>
      <c r="E19" s="16">
        <v>0</v>
      </c>
      <c r="F19" s="10">
        <f t="shared" si="4"/>
        <v>22000</v>
      </c>
      <c r="G19" s="17">
        <v>0</v>
      </c>
      <c r="H19" s="17">
        <v>22000</v>
      </c>
      <c r="I19" s="17">
        <v>0</v>
      </c>
      <c r="J19" s="12">
        <f t="shared" si="2"/>
        <v>372000</v>
      </c>
      <c r="K19" s="13">
        <f t="shared" si="5"/>
        <v>8000</v>
      </c>
      <c r="L19" s="18">
        <v>2000</v>
      </c>
      <c r="M19" s="18">
        <v>6000</v>
      </c>
      <c r="N19" s="18">
        <v>0</v>
      </c>
      <c r="O19" s="15">
        <f t="shared" si="3"/>
        <v>380000</v>
      </c>
    </row>
    <row r="20" spans="1:15" x14ac:dyDescent="0.25">
      <c r="A20" s="7" t="s">
        <v>34</v>
      </c>
      <c r="B20" s="8">
        <f t="shared" si="1"/>
        <v>100870000</v>
      </c>
      <c r="C20" s="16">
        <v>100050000</v>
      </c>
      <c r="D20" s="16">
        <v>0</v>
      </c>
      <c r="E20" s="16">
        <v>820000</v>
      </c>
      <c r="F20" s="10">
        <f t="shared" si="4"/>
        <v>9250000</v>
      </c>
      <c r="G20" s="17">
        <v>6500000</v>
      </c>
      <c r="H20" s="17">
        <v>1900000</v>
      </c>
      <c r="I20" s="17">
        <v>850000</v>
      </c>
      <c r="J20" s="12">
        <f t="shared" si="2"/>
        <v>110120000</v>
      </c>
      <c r="K20" s="13">
        <f t="shared" si="5"/>
        <v>3370000</v>
      </c>
      <c r="L20" s="18">
        <v>200000</v>
      </c>
      <c r="M20" s="18">
        <v>480000</v>
      </c>
      <c r="N20" s="18">
        <v>2690000</v>
      </c>
      <c r="O20" s="15">
        <f t="shared" si="3"/>
        <v>113490000</v>
      </c>
    </row>
    <row r="21" spans="1:15" x14ac:dyDescent="0.25">
      <c r="A21" s="7" t="s">
        <v>35</v>
      </c>
      <c r="B21" s="8">
        <f t="shared" si="1"/>
        <v>2550000</v>
      </c>
      <c r="C21" s="16">
        <v>2550000</v>
      </c>
      <c r="D21" s="16">
        <v>0</v>
      </c>
      <c r="E21" s="16">
        <v>0</v>
      </c>
      <c r="F21" s="10">
        <f t="shared" si="4"/>
        <v>1120000</v>
      </c>
      <c r="G21" s="17">
        <v>0</v>
      </c>
      <c r="H21" s="17">
        <v>1120000</v>
      </c>
      <c r="I21" s="17">
        <v>0</v>
      </c>
      <c r="J21" s="12">
        <f t="shared" si="2"/>
        <v>3670000</v>
      </c>
      <c r="K21" s="13">
        <f t="shared" si="5"/>
        <v>0</v>
      </c>
      <c r="L21" s="18">
        <v>0</v>
      </c>
      <c r="M21" s="18">
        <v>0</v>
      </c>
      <c r="N21" s="18">
        <v>0</v>
      </c>
      <c r="O21" s="15">
        <f t="shared" si="3"/>
        <v>3670000</v>
      </c>
    </row>
    <row r="22" spans="1:15" x14ac:dyDescent="0.25">
      <c r="A22" s="7" t="s">
        <v>36</v>
      </c>
      <c r="B22" s="8">
        <f t="shared" si="1"/>
        <v>0</v>
      </c>
      <c r="C22" s="16">
        <v>0</v>
      </c>
      <c r="D22" s="16">
        <v>0</v>
      </c>
      <c r="E22" s="16">
        <v>0</v>
      </c>
      <c r="F22" s="10">
        <f t="shared" si="4"/>
        <v>56000</v>
      </c>
      <c r="G22" s="17">
        <v>0</v>
      </c>
      <c r="H22" s="17">
        <v>6000</v>
      </c>
      <c r="I22" s="17">
        <v>50000</v>
      </c>
      <c r="J22" s="12">
        <f t="shared" si="2"/>
        <v>56000</v>
      </c>
      <c r="K22" s="13">
        <f t="shared" si="5"/>
        <v>8000</v>
      </c>
      <c r="L22" s="18">
        <v>8000</v>
      </c>
      <c r="M22" s="18">
        <v>0</v>
      </c>
      <c r="N22" s="18">
        <v>0</v>
      </c>
      <c r="O22" s="15">
        <f t="shared" si="3"/>
        <v>64000</v>
      </c>
    </row>
    <row r="23" spans="1:15" x14ac:dyDescent="0.25">
      <c r="A23" s="7" t="s">
        <v>37</v>
      </c>
      <c r="B23" s="8">
        <f t="shared" si="1"/>
        <v>3594200</v>
      </c>
      <c r="C23" s="16">
        <v>3227700</v>
      </c>
      <c r="D23" s="16">
        <v>0</v>
      </c>
      <c r="E23" s="16">
        <v>366500</v>
      </c>
      <c r="F23" s="10">
        <f t="shared" si="4"/>
        <v>1061000</v>
      </c>
      <c r="G23" s="17">
        <v>0</v>
      </c>
      <c r="H23" s="17">
        <v>880000</v>
      </c>
      <c r="I23" s="17">
        <v>181000</v>
      </c>
      <c r="J23" s="12">
        <f t="shared" si="2"/>
        <v>4655200</v>
      </c>
      <c r="K23" s="13">
        <f t="shared" si="5"/>
        <v>685000</v>
      </c>
      <c r="L23" s="18">
        <v>10000</v>
      </c>
      <c r="M23" s="18">
        <v>5000</v>
      </c>
      <c r="N23" s="18">
        <v>670000</v>
      </c>
      <c r="O23" s="15">
        <f t="shared" si="3"/>
        <v>5340200</v>
      </c>
    </row>
    <row r="24" spans="1:15" x14ac:dyDescent="0.25">
      <c r="A24" s="7" t="s">
        <v>38</v>
      </c>
      <c r="B24" s="8">
        <f t="shared" si="1"/>
        <v>250000</v>
      </c>
      <c r="C24" s="16">
        <v>250000</v>
      </c>
      <c r="D24" s="16">
        <v>0</v>
      </c>
      <c r="E24" s="16">
        <v>0</v>
      </c>
      <c r="F24" s="10">
        <f t="shared" si="4"/>
        <v>0</v>
      </c>
      <c r="G24" s="17">
        <v>0</v>
      </c>
      <c r="H24" s="17">
        <v>0</v>
      </c>
      <c r="I24" s="17">
        <v>0</v>
      </c>
      <c r="J24" s="12">
        <f t="shared" si="2"/>
        <v>250000</v>
      </c>
      <c r="K24" s="13">
        <f t="shared" si="5"/>
        <v>0</v>
      </c>
      <c r="L24" s="18">
        <v>0</v>
      </c>
      <c r="M24" s="18">
        <v>0</v>
      </c>
      <c r="N24" s="18">
        <v>0</v>
      </c>
      <c r="O24" s="15">
        <f t="shared" si="3"/>
        <v>250000</v>
      </c>
    </row>
    <row r="25" spans="1:15" x14ac:dyDescent="0.25">
      <c r="A25" s="7" t="s">
        <v>39</v>
      </c>
      <c r="B25" s="8">
        <f t="shared" si="1"/>
        <v>600000</v>
      </c>
      <c r="C25" s="16">
        <v>600000</v>
      </c>
      <c r="D25" s="16">
        <v>0</v>
      </c>
      <c r="E25" s="16">
        <v>0</v>
      </c>
      <c r="F25" s="10">
        <f t="shared" si="4"/>
        <v>0</v>
      </c>
      <c r="G25" s="17">
        <v>0</v>
      </c>
      <c r="H25" s="17">
        <v>0</v>
      </c>
      <c r="I25" s="17">
        <v>0</v>
      </c>
      <c r="J25" s="12">
        <f t="shared" si="2"/>
        <v>600000</v>
      </c>
      <c r="K25" s="13">
        <f t="shared" si="5"/>
        <v>0</v>
      </c>
      <c r="L25" s="18">
        <v>0</v>
      </c>
      <c r="M25" s="18">
        <v>0</v>
      </c>
      <c r="N25" s="18">
        <v>0</v>
      </c>
      <c r="O25" s="15">
        <f t="shared" si="3"/>
        <v>600000</v>
      </c>
    </row>
    <row r="26" spans="1:15" x14ac:dyDescent="0.25">
      <c r="A26" s="7" t="s">
        <v>40</v>
      </c>
      <c r="B26" s="8">
        <f t="shared" si="1"/>
        <v>8034400</v>
      </c>
      <c r="C26" s="16">
        <v>0</v>
      </c>
      <c r="D26" s="16">
        <v>4784400</v>
      </c>
      <c r="E26" s="16">
        <v>3250000</v>
      </c>
      <c r="F26" s="10">
        <f t="shared" si="4"/>
        <v>6897020</v>
      </c>
      <c r="G26" s="17">
        <v>3597020</v>
      </c>
      <c r="H26" s="17">
        <v>0</v>
      </c>
      <c r="I26" s="17">
        <v>3300000</v>
      </c>
      <c r="J26" s="12">
        <f t="shared" si="2"/>
        <v>14931420</v>
      </c>
      <c r="K26" s="13">
        <f t="shared" si="5"/>
        <v>0</v>
      </c>
      <c r="L26" s="18">
        <v>0</v>
      </c>
      <c r="M26" s="18">
        <v>0</v>
      </c>
      <c r="N26" s="18">
        <v>0</v>
      </c>
      <c r="O26" s="15">
        <f t="shared" si="3"/>
        <v>14931420</v>
      </c>
    </row>
    <row r="27" spans="1:15" x14ac:dyDescent="0.25">
      <c r="A27" s="7" t="s">
        <v>41</v>
      </c>
      <c r="B27" s="8">
        <f t="shared" si="1"/>
        <v>2550000</v>
      </c>
      <c r="C27" s="16">
        <v>2550000</v>
      </c>
      <c r="D27" s="16">
        <v>0</v>
      </c>
      <c r="E27" s="16">
        <v>0</v>
      </c>
      <c r="F27" s="10">
        <f t="shared" si="4"/>
        <v>4200000</v>
      </c>
      <c r="G27" s="17">
        <v>0</v>
      </c>
      <c r="H27" s="17">
        <v>0</v>
      </c>
      <c r="I27" s="17">
        <v>4200000</v>
      </c>
      <c r="J27" s="12">
        <f t="shared" si="2"/>
        <v>6750000</v>
      </c>
      <c r="K27" s="13">
        <f t="shared" si="5"/>
        <v>0</v>
      </c>
      <c r="L27" s="18">
        <v>0</v>
      </c>
      <c r="M27" s="18">
        <v>0</v>
      </c>
      <c r="N27" s="18">
        <v>0</v>
      </c>
      <c r="O27" s="15">
        <f t="shared" si="3"/>
        <v>6750000</v>
      </c>
    </row>
    <row r="28" spans="1:15" x14ac:dyDescent="0.25">
      <c r="A28" s="7" t="s">
        <v>42</v>
      </c>
      <c r="B28" s="8">
        <f t="shared" si="1"/>
        <v>72000</v>
      </c>
      <c r="C28" s="16">
        <v>72000</v>
      </c>
      <c r="D28" s="16">
        <v>0</v>
      </c>
      <c r="E28" s="16">
        <v>0</v>
      </c>
      <c r="F28" s="10">
        <f t="shared" si="4"/>
        <v>0</v>
      </c>
      <c r="G28" s="17">
        <v>0</v>
      </c>
      <c r="H28" s="17">
        <v>0</v>
      </c>
      <c r="I28" s="17">
        <v>0</v>
      </c>
      <c r="J28" s="12">
        <f t="shared" si="2"/>
        <v>72000</v>
      </c>
      <c r="K28" s="13">
        <f t="shared" si="5"/>
        <v>0</v>
      </c>
      <c r="L28" s="18">
        <v>0</v>
      </c>
      <c r="M28" s="18">
        <v>0</v>
      </c>
      <c r="N28" s="18">
        <v>0</v>
      </c>
      <c r="O28" s="15">
        <f t="shared" si="3"/>
        <v>72000</v>
      </c>
    </row>
    <row r="29" spans="1:15" x14ac:dyDescent="0.25">
      <c r="A29" s="7" t="s">
        <v>43</v>
      </c>
      <c r="B29" s="8">
        <f t="shared" si="1"/>
        <v>159632684</v>
      </c>
      <c r="C29" s="9">
        <v>144853284</v>
      </c>
      <c r="D29" s="9">
        <v>4784400</v>
      </c>
      <c r="E29" s="9">
        <v>9995000</v>
      </c>
      <c r="F29" s="10">
        <f t="shared" si="4"/>
        <v>47558020</v>
      </c>
      <c r="G29" s="11">
        <v>29737020</v>
      </c>
      <c r="H29" s="11">
        <v>8250000</v>
      </c>
      <c r="I29" s="11">
        <v>9571000</v>
      </c>
      <c r="J29" s="12">
        <f t="shared" si="2"/>
        <v>207190704</v>
      </c>
      <c r="K29" s="13">
        <f>SUM(L29:N29)</f>
        <v>7300000</v>
      </c>
      <c r="L29" s="14">
        <v>1800000</v>
      </c>
      <c r="M29" s="14">
        <v>1200000</v>
      </c>
      <c r="N29" s="14">
        <f t="shared" ref="N29" si="6">SUM(N30:N34)</f>
        <v>4300000</v>
      </c>
      <c r="O29" s="15">
        <f t="shared" si="3"/>
        <v>214490704</v>
      </c>
    </row>
    <row r="30" spans="1:15" x14ac:dyDescent="0.25">
      <c r="A30" s="7" t="s">
        <v>44</v>
      </c>
      <c r="B30" s="8">
        <f t="shared" si="1"/>
        <v>0</v>
      </c>
      <c r="C30" s="16">
        <v>0</v>
      </c>
      <c r="D30" s="16">
        <v>0</v>
      </c>
      <c r="E30" s="16">
        <v>0</v>
      </c>
      <c r="F30" s="10">
        <f t="shared" si="4"/>
        <v>0</v>
      </c>
      <c r="G30" s="17">
        <v>0</v>
      </c>
      <c r="H30" s="17">
        <v>0</v>
      </c>
      <c r="I30" s="17">
        <v>0</v>
      </c>
      <c r="J30" s="12">
        <f t="shared" si="2"/>
        <v>0</v>
      </c>
      <c r="K30" s="13">
        <f t="shared" ref="K30:K32" si="7">SUM(L30:N30)</f>
        <v>500000</v>
      </c>
      <c r="L30" s="18">
        <v>0</v>
      </c>
      <c r="M30" s="18">
        <v>500000</v>
      </c>
      <c r="N30" s="18">
        <v>0</v>
      </c>
      <c r="O30" s="15">
        <f t="shared" si="3"/>
        <v>500000</v>
      </c>
    </row>
    <row r="31" spans="1:15" x14ac:dyDescent="0.25">
      <c r="A31" s="7" t="s">
        <v>45</v>
      </c>
      <c r="B31" s="8">
        <f t="shared" si="1"/>
        <v>0</v>
      </c>
      <c r="C31" s="16">
        <v>0</v>
      </c>
      <c r="D31" s="16">
        <v>0</v>
      </c>
      <c r="E31" s="16">
        <v>0</v>
      </c>
      <c r="F31" s="10">
        <f t="shared" si="4"/>
        <v>8550000</v>
      </c>
      <c r="G31" s="17">
        <v>0</v>
      </c>
      <c r="H31" s="17">
        <v>7750000</v>
      </c>
      <c r="I31" s="17">
        <v>800000</v>
      </c>
      <c r="J31" s="12">
        <f t="shared" si="2"/>
        <v>8550000</v>
      </c>
      <c r="K31" s="13">
        <f t="shared" si="7"/>
        <v>6250000</v>
      </c>
      <c r="L31" s="18">
        <v>1750000</v>
      </c>
      <c r="M31" s="18">
        <v>200000</v>
      </c>
      <c r="N31" s="18">
        <v>4300000</v>
      </c>
      <c r="O31" s="15">
        <f t="shared" si="3"/>
        <v>14800000</v>
      </c>
    </row>
    <row r="32" spans="1:15" x14ac:dyDescent="0.25">
      <c r="A32" s="7" t="s">
        <v>46</v>
      </c>
      <c r="B32" s="8">
        <f t="shared" si="1"/>
        <v>0</v>
      </c>
      <c r="C32" s="16">
        <v>0</v>
      </c>
      <c r="D32" s="16">
        <v>0</v>
      </c>
      <c r="E32" s="16">
        <v>0</v>
      </c>
      <c r="F32" s="10">
        <f t="shared" si="4"/>
        <v>0</v>
      </c>
      <c r="G32" s="17">
        <v>0</v>
      </c>
      <c r="H32" s="17">
        <v>0</v>
      </c>
      <c r="I32" s="17">
        <v>0</v>
      </c>
      <c r="J32" s="12">
        <f t="shared" si="2"/>
        <v>0</v>
      </c>
      <c r="K32" s="13">
        <f t="shared" si="7"/>
        <v>500000</v>
      </c>
      <c r="L32" s="18">
        <v>0</v>
      </c>
      <c r="M32" s="18">
        <v>500000</v>
      </c>
      <c r="N32" s="18">
        <v>0</v>
      </c>
      <c r="O32" s="15">
        <f t="shared" si="3"/>
        <v>500000</v>
      </c>
    </row>
    <row r="33" spans="1:15" x14ac:dyDescent="0.25">
      <c r="A33" s="7" t="s">
        <v>47</v>
      </c>
      <c r="B33" s="8">
        <f t="shared" si="1"/>
        <v>0</v>
      </c>
      <c r="C33" s="16">
        <v>0</v>
      </c>
      <c r="D33" s="16">
        <v>0</v>
      </c>
      <c r="E33" s="16">
        <v>0</v>
      </c>
      <c r="F33" s="10">
        <f>SUM(G33:I33)</f>
        <v>9271000</v>
      </c>
      <c r="G33" s="17">
        <v>0</v>
      </c>
      <c r="H33" s="17">
        <v>500000</v>
      </c>
      <c r="I33" s="17">
        <v>8771000</v>
      </c>
      <c r="J33" s="12">
        <f t="shared" si="2"/>
        <v>9271000</v>
      </c>
      <c r="K33" s="13">
        <f>SUM(L33:N33)</f>
        <v>50000</v>
      </c>
      <c r="L33" s="18">
        <v>50000</v>
      </c>
      <c r="M33" s="18">
        <v>0</v>
      </c>
      <c r="N33" s="18">
        <v>0</v>
      </c>
      <c r="O33" s="15">
        <f t="shared" si="3"/>
        <v>9321000</v>
      </c>
    </row>
    <row r="34" spans="1:15" x14ac:dyDescent="0.25">
      <c r="A34" s="7" t="s">
        <v>48</v>
      </c>
      <c r="B34" s="8">
        <f t="shared" si="1"/>
        <v>159632684</v>
      </c>
      <c r="C34" s="16">
        <v>144853284</v>
      </c>
      <c r="D34" s="16">
        <v>4784400</v>
      </c>
      <c r="E34" s="16">
        <v>9995000</v>
      </c>
      <c r="F34" s="10">
        <f>SUM(G34:I34)</f>
        <v>29737020</v>
      </c>
      <c r="G34" s="17">
        <v>29737020</v>
      </c>
      <c r="H34" s="17">
        <v>0</v>
      </c>
      <c r="I34" s="17">
        <v>0</v>
      </c>
      <c r="J34" s="12">
        <f t="shared" si="2"/>
        <v>189369704</v>
      </c>
      <c r="K34" s="13">
        <v>0</v>
      </c>
      <c r="L34" s="18">
        <v>0</v>
      </c>
      <c r="M34" s="18">
        <v>0</v>
      </c>
      <c r="N34" s="18">
        <v>0</v>
      </c>
      <c r="O34" s="15">
        <f t="shared" si="3"/>
        <v>189369704</v>
      </c>
    </row>
    <row r="38" spans="1:15" ht="15" customHeight="1" x14ac:dyDescent="0.25">
      <c r="A38" s="49" t="s">
        <v>0</v>
      </c>
      <c r="B38" s="43" t="s">
        <v>65</v>
      </c>
      <c r="C38" s="43" t="s">
        <v>62</v>
      </c>
      <c r="D38" s="43" t="s">
        <v>60</v>
      </c>
      <c r="E38" s="43" t="s">
        <v>59</v>
      </c>
      <c r="F38" s="59" t="s">
        <v>1</v>
      </c>
      <c r="G38" s="60"/>
      <c r="H38" s="61"/>
      <c r="I38" s="54" t="s">
        <v>2</v>
      </c>
      <c r="J38" s="55"/>
      <c r="K38" s="56"/>
      <c r="L38" s="57" t="s">
        <v>4</v>
      </c>
      <c r="M38" s="58"/>
      <c r="N38" s="58"/>
    </row>
    <row r="39" spans="1:15" ht="29.25" customHeight="1" x14ac:dyDescent="0.25">
      <c r="A39" s="49"/>
      <c r="B39" s="44"/>
      <c r="C39" s="44"/>
      <c r="D39" s="44"/>
      <c r="E39" s="44"/>
      <c r="F39" s="21">
        <v>2018</v>
      </c>
      <c r="G39" s="21">
        <v>2017</v>
      </c>
      <c r="H39" s="21">
        <v>2016</v>
      </c>
      <c r="I39" s="22">
        <v>2018</v>
      </c>
      <c r="J39" s="22">
        <v>2017</v>
      </c>
      <c r="K39" s="22">
        <v>2016</v>
      </c>
      <c r="L39" s="23">
        <v>2018</v>
      </c>
      <c r="M39" s="23">
        <v>2017</v>
      </c>
      <c r="N39" s="23">
        <v>2016</v>
      </c>
    </row>
    <row r="40" spans="1:15" x14ac:dyDescent="0.25">
      <c r="A40" s="7" t="s">
        <v>17</v>
      </c>
      <c r="B40" s="15">
        <f>O3</f>
        <v>214490704</v>
      </c>
      <c r="C40" s="15">
        <v>173915500</v>
      </c>
      <c r="D40" s="15">
        <v>166312510</v>
      </c>
      <c r="E40" s="15">
        <v>166007000</v>
      </c>
      <c r="F40" s="8">
        <f>B3</f>
        <v>159632684</v>
      </c>
      <c r="G40" s="8">
        <v>137955500</v>
      </c>
      <c r="H40" s="8">
        <v>134402510</v>
      </c>
      <c r="I40" s="10">
        <f>F3</f>
        <v>47558020</v>
      </c>
      <c r="J40" s="10">
        <v>28500000</v>
      </c>
      <c r="K40" s="10">
        <v>24450000</v>
      </c>
      <c r="L40" s="13">
        <f>K3</f>
        <v>7300000</v>
      </c>
      <c r="M40" s="13">
        <v>7460000</v>
      </c>
      <c r="N40" s="13">
        <v>7460000</v>
      </c>
    </row>
    <row r="41" spans="1:15" x14ac:dyDescent="0.25">
      <c r="A41" s="7" t="s">
        <v>18</v>
      </c>
      <c r="B41" s="15">
        <f t="shared" ref="B41:B71" si="8">O4</f>
        <v>23750000</v>
      </c>
      <c r="C41" s="15">
        <v>2460000</v>
      </c>
      <c r="D41" s="15">
        <v>3030000</v>
      </c>
      <c r="E41" s="15">
        <v>2600000</v>
      </c>
      <c r="F41" s="8">
        <f t="shared" ref="F41:F71" si="9">B4</f>
        <v>5750000</v>
      </c>
      <c r="G41" s="8">
        <v>2000000</v>
      </c>
      <c r="H41" s="8">
        <v>2930000</v>
      </c>
      <c r="I41" s="10">
        <f t="shared" ref="I41:I71" si="10">F4</f>
        <v>18000000</v>
      </c>
      <c r="J41" s="10">
        <v>460000</v>
      </c>
      <c r="K41" s="10">
        <v>100000</v>
      </c>
      <c r="L41" s="13">
        <f t="shared" ref="L41:L71" si="11">K4</f>
        <v>0</v>
      </c>
      <c r="M41" s="13">
        <v>0</v>
      </c>
      <c r="N41" s="13">
        <v>0</v>
      </c>
    </row>
    <row r="42" spans="1:15" x14ac:dyDescent="0.25">
      <c r="A42" s="7" t="s">
        <v>19</v>
      </c>
      <c r="B42" s="15">
        <f t="shared" si="8"/>
        <v>1000000</v>
      </c>
      <c r="C42" s="15">
        <v>1000000</v>
      </c>
      <c r="D42" s="15">
        <v>1000000</v>
      </c>
      <c r="E42" s="15">
        <v>864000</v>
      </c>
      <c r="F42" s="8">
        <f t="shared" si="9"/>
        <v>1000000</v>
      </c>
      <c r="G42" s="8">
        <v>1000000</v>
      </c>
      <c r="H42" s="8">
        <v>1000000</v>
      </c>
      <c r="I42" s="10">
        <f t="shared" si="10"/>
        <v>0</v>
      </c>
      <c r="J42" s="10">
        <v>0</v>
      </c>
      <c r="K42" s="10">
        <v>0</v>
      </c>
      <c r="L42" s="13">
        <f t="shared" si="11"/>
        <v>0</v>
      </c>
      <c r="M42" s="13">
        <v>0</v>
      </c>
      <c r="N42" s="13">
        <v>0</v>
      </c>
    </row>
    <row r="43" spans="1:15" x14ac:dyDescent="0.25">
      <c r="A43" s="7" t="s">
        <v>20</v>
      </c>
      <c r="B43" s="15">
        <f t="shared" si="8"/>
        <v>4071584</v>
      </c>
      <c r="C43" s="15">
        <v>4058000</v>
      </c>
      <c r="D43" s="15">
        <v>4068000</v>
      </c>
      <c r="E43" s="15">
        <v>3748000</v>
      </c>
      <c r="F43" s="8">
        <f t="shared" si="9"/>
        <v>2493584</v>
      </c>
      <c r="G43" s="8">
        <v>2050000</v>
      </c>
      <c r="H43" s="8">
        <v>2060000</v>
      </c>
      <c r="I43" s="10">
        <f t="shared" si="10"/>
        <v>490000</v>
      </c>
      <c r="J43" s="10">
        <v>490000</v>
      </c>
      <c r="K43" s="10">
        <v>490000</v>
      </c>
      <c r="L43" s="13">
        <f t="shared" si="11"/>
        <v>1088000</v>
      </c>
      <c r="M43" s="13">
        <v>1518000</v>
      </c>
      <c r="N43" s="13">
        <v>1518000</v>
      </c>
    </row>
    <row r="44" spans="1:15" x14ac:dyDescent="0.25">
      <c r="A44" s="7" t="s">
        <v>21</v>
      </c>
      <c r="B44" s="15">
        <f t="shared" si="8"/>
        <v>510000</v>
      </c>
      <c r="C44" s="15">
        <v>500000</v>
      </c>
      <c r="D44" s="15">
        <v>400000</v>
      </c>
      <c r="E44" s="15">
        <v>500000</v>
      </c>
      <c r="F44" s="8">
        <f t="shared" si="9"/>
        <v>510000</v>
      </c>
      <c r="G44" s="8">
        <v>500000</v>
      </c>
      <c r="H44" s="8">
        <v>400000</v>
      </c>
      <c r="I44" s="10">
        <f t="shared" si="10"/>
        <v>0</v>
      </c>
      <c r="J44" s="10">
        <v>0</v>
      </c>
      <c r="K44" s="10">
        <v>0</v>
      </c>
      <c r="L44" s="13">
        <f t="shared" si="11"/>
        <v>0</v>
      </c>
      <c r="M44" s="13">
        <v>0</v>
      </c>
      <c r="N44" s="13">
        <v>0</v>
      </c>
    </row>
    <row r="45" spans="1:15" x14ac:dyDescent="0.25">
      <c r="A45" s="7" t="s">
        <v>22</v>
      </c>
      <c r="B45" s="15">
        <f t="shared" si="8"/>
        <v>3085000</v>
      </c>
      <c r="C45" s="15">
        <v>3045000</v>
      </c>
      <c r="D45" s="15">
        <v>2587000</v>
      </c>
      <c r="E45" s="15">
        <v>2657000</v>
      </c>
      <c r="F45" s="8">
        <f t="shared" si="9"/>
        <v>2290000</v>
      </c>
      <c r="G45" s="8">
        <v>2240000</v>
      </c>
      <c r="H45" s="8">
        <v>2032000</v>
      </c>
      <c r="I45" s="10">
        <f t="shared" si="10"/>
        <v>500000</v>
      </c>
      <c r="J45" s="10">
        <v>500000</v>
      </c>
      <c r="K45" s="10">
        <v>250000</v>
      </c>
      <c r="L45" s="13">
        <f t="shared" si="11"/>
        <v>295000</v>
      </c>
      <c r="M45" s="13">
        <v>305000</v>
      </c>
      <c r="N45" s="13">
        <v>305000</v>
      </c>
    </row>
    <row r="46" spans="1:15" x14ac:dyDescent="0.25">
      <c r="A46" s="7" t="s">
        <v>23</v>
      </c>
      <c r="B46" s="15">
        <f t="shared" si="8"/>
        <v>4250000</v>
      </c>
      <c r="C46" s="15">
        <v>4050000</v>
      </c>
      <c r="D46" s="15">
        <v>4050000</v>
      </c>
      <c r="E46" s="15">
        <v>4155000</v>
      </c>
      <c r="F46" s="8">
        <f t="shared" si="9"/>
        <v>3500000</v>
      </c>
      <c r="G46" s="8">
        <v>3500000</v>
      </c>
      <c r="H46" s="8">
        <v>3500000</v>
      </c>
      <c r="I46" s="10">
        <f t="shared" si="10"/>
        <v>300000</v>
      </c>
      <c r="J46" s="10">
        <v>300000</v>
      </c>
      <c r="K46" s="10">
        <v>300000</v>
      </c>
      <c r="L46" s="13">
        <f t="shared" si="11"/>
        <v>450000</v>
      </c>
      <c r="M46" s="13">
        <v>250000</v>
      </c>
      <c r="N46" s="13">
        <v>250000</v>
      </c>
    </row>
    <row r="47" spans="1:15" x14ac:dyDescent="0.25">
      <c r="A47" s="7" t="s">
        <v>24</v>
      </c>
      <c r="B47" s="15">
        <f t="shared" si="8"/>
        <v>4480000</v>
      </c>
      <c r="C47" s="15">
        <v>3230000</v>
      </c>
      <c r="D47" s="15">
        <v>2671000</v>
      </c>
      <c r="E47" s="15">
        <v>1772000</v>
      </c>
      <c r="F47" s="8">
        <f t="shared" si="9"/>
        <v>2800000</v>
      </c>
      <c r="G47" s="8">
        <v>2150000</v>
      </c>
      <c r="H47" s="8">
        <v>1591000</v>
      </c>
      <c r="I47" s="10">
        <f t="shared" si="10"/>
        <v>1660000</v>
      </c>
      <c r="J47" s="10">
        <v>1060000</v>
      </c>
      <c r="K47" s="10">
        <v>1060000</v>
      </c>
      <c r="L47" s="13">
        <f t="shared" si="11"/>
        <v>20000</v>
      </c>
      <c r="M47" s="13">
        <v>20000</v>
      </c>
      <c r="N47" s="13">
        <v>20000</v>
      </c>
    </row>
    <row r="48" spans="1:15" x14ac:dyDescent="0.25">
      <c r="A48" s="7" t="s">
        <v>25</v>
      </c>
      <c r="B48" s="15">
        <f t="shared" si="8"/>
        <v>542000</v>
      </c>
      <c r="C48" s="15">
        <v>542000</v>
      </c>
      <c r="D48" s="15">
        <v>542000</v>
      </c>
      <c r="E48" s="15">
        <v>542000</v>
      </c>
      <c r="F48" s="8">
        <f t="shared" si="9"/>
        <v>500000</v>
      </c>
      <c r="G48" s="8">
        <v>500000</v>
      </c>
      <c r="H48" s="8">
        <v>500000</v>
      </c>
      <c r="I48" s="10">
        <f t="shared" si="10"/>
        <v>12000</v>
      </c>
      <c r="J48" s="10">
        <v>12000</v>
      </c>
      <c r="K48" s="10">
        <v>12000</v>
      </c>
      <c r="L48" s="13">
        <f t="shared" si="11"/>
        <v>30000</v>
      </c>
      <c r="M48" s="13">
        <v>30000</v>
      </c>
      <c r="N48" s="13">
        <v>30000</v>
      </c>
    </row>
    <row r="49" spans="1:14" x14ac:dyDescent="0.25">
      <c r="A49" s="7" t="s">
        <v>26</v>
      </c>
      <c r="B49" s="15">
        <f t="shared" si="8"/>
        <v>6390000</v>
      </c>
      <c r="C49" s="15">
        <v>6390000</v>
      </c>
      <c r="D49" s="15">
        <v>6390000</v>
      </c>
      <c r="E49" s="15">
        <v>6205000</v>
      </c>
      <c r="F49" s="8">
        <f t="shared" si="9"/>
        <v>6040000</v>
      </c>
      <c r="G49" s="8">
        <v>6040000</v>
      </c>
      <c r="H49" s="8">
        <v>6040000</v>
      </c>
      <c r="I49" s="10">
        <f t="shared" si="10"/>
        <v>350000</v>
      </c>
      <c r="J49" s="10">
        <v>350000</v>
      </c>
      <c r="K49" s="10">
        <v>350000</v>
      </c>
      <c r="L49" s="13">
        <f t="shared" si="11"/>
        <v>0</v>
      </c>
      <c r="M49" s="13">
        <v>0</v>
      </c>
      <c r="N49" s="13">
        <v>0</v>
      </c>
    </row>
    <row r="50" spans="1:14" x14ac:dyDescent="0.25">
      <c r="A50" s="7" t="s">
        <v>27</v>
      </c>
      <c r="B50" s="15">
        <f t="shared" si="8"/>
        <v>1500000</v>
      </c>
      <c r="C50" s="15">
        <v>582000</v>
      </c>
      <c r="D50" s="15">
        <v>582710</v>
      </c>
      <c r="E50" s="15">
        <v>800000</v>
      </c>
      <c r="F50" s="8">
        <f t="shared" si="9"/>
        <v>1500000</v>
      </c>
      <c r="G50" s="8">
        <v>582000</v>
      </c>
      <c r="H50" s="8">
        <v>582710</v>
      </c>
      <c r="I50" s="10">
        <f t="shared" si="10"/>
        <v>0</v>
      </c>
      <c r="J50" s="10">
        <v>0</v>
      </c>
      <c r="K50" s="10">
        <v>0</v>
      </c>
      <c r="L50" s="13">
        <f t="shared" si="11"/>
        <v>0</v>
      </c>
      <c r="M50" s="13">
        <v>0</v>
      </c>
      <c r="N50" s="13">
        <v>0</v>
      </c>
    </row>
    <row r="51" spans="1:14" x14ac:dyDescent="0.25">
      <c r="A51" s="7" t="s">
        <v>28</v>
      </c>
      <c r="B51" s="15">
        <f t="shared" si="8"/>
        <v>11184500</v>
      </c>
      <c r="C51" s="15">
        <v>10786000</v>
      </c>
      <c r="D51" s="15">
        <v>9836000</v>
      </c>
      <c r="E51" s="15">
        <v>10226000</v>
      </c>
      <c r="F51" s="8">
        <f t="shared" si="9"/>
        <v>6828500</v>
      </c>
      <c r="G51" s="8">
        <v>6500000</v>
      </c>
      <c r="H51" s="8">
        <v>5550000</v>
      </c>
      <c r="I51" s="10">
        <f t="shared" si="10"/>
        <v>3010000</v>
      </c>
      <c r="J51" s="10">
        <v>3010000</v>
      </c>
      <c r="K51" s="10">
        <v>3010000</v>
      </c>
      <c r="L51" s="13">
        <f t="shared" si="11"/>
        <v>1346000</v>
      </c>
      <c r="M51" s="13">
        <v>1276000</v>
      </c>
      <c r="N51" s="13">
        <v>1276000</v>
      </c>
    </row>
    <row r="52" spans="1:14" x14ac:dyDescent="0.25">
      <c r="A52" s="7" t="s">
        <v>29</v>
      </c>
      <c r="B52" s="15">
        <f t="shared" si="8"/>
        <v>500000</v>
      </c>
      <c r="C52" s="15">
        <v>500000</v>
      </c>
      <c r="D52" s="15">
        <v>500000</v>
      </c>
      <c r="E52" s="15">
        <v>500000</v>
      </c>
      <c r="F52" s="8">
        <f t="shared" si="9"/>
        <v>500000</v>
      </c>
      <c r="G52" s="8">
        <v>500000</v>
      </c>
      <c r="H52" s="8">
        <v>500000</v>
      </c>
      <c r="I52" s="10">
        <f t="shared" si="10"/>
        <v>0</v>
      </c>
      <c r="J52" s="10">
        <v>0</v>
      </c>
      <c r="K52" s="10">
        <v>0</v>
      </c>
      <c r="L52" s="13">
        <f t="shared" si="11"/>
        <v>0</v>
      </c>
      <c r="M52" s="13">
        <v>0</v>
      </c>
      <c r="N52" s="13">
        <v>0</v>
      </c>
    </row>
    <row r="53" spans="1:14" x14ac:dyDescent="0.25">
      <c r="A53" s="7" t="s">
        <v>30</v>
      </c>
      <c r="B53" s="15">
        <f t="shared" si="8"/>
        <v>300000</v>
      </c>
      <c r="C53" s="15">
        <v>300000</v>
      </c>
      <c r="D53" s="15">
        <v>300000</v>
      </c>
      <c r="E53" s="15">
        <v>800000</v>
      </c>
      <c r="F53" s="8">
        <f t="shared" si="9"/>
        <v>300000</v>
      </c>
      <c r="G53" s="8">
        <v>300000</v>
      </c>
      <c r="H53" s="8">
        <v>300000</v>
      </c>
      <c r="I53" s="10">
        <f t="shared" si="10"/>
        <v>0</v>
      </c>
      <c r="J53" s="10">
        <v>0</v>
      </c>
      <c r="K53" s="10">
        <v>0</v>
      </c>
      <c r="L53" s="13">
        <f t="shared" si="11"/>
        <v>0</v>
      </c>
      <c r="M53" s="13">
        <v>0</v>
      </c>
      <c r="N53" s="13">
        <v>0</v>
      </c>
    </row>
    <row r="54" spans="1:14" x14ac:dyDescent="0.25">
      <c r="A54" s="7" t="s">
        <v>31</v>
      </c>
      <c r="B54" s="15">
        <f t="shared" si="8"/>
        <v>6580000</v>
      </c>
      <c r="C54" s="15">
        <v>6580000</v>
      </c>
      <c r="D54" s="15">
        <v>6580000</v>
      </c>
      <c r="E54" s="15">
        <v>6580000</v>
      </c>
      <c r="F54" s="8">
        <f t="shared" si="9"/>
        <v>6000000</v>
      </c>
      <c r="G54" s="8">
        <v>6000000</v>
      </c>
      <c r="H54" s="8">
        <v>6000000</v>
      </c>
      <c r="I54" s="10">
        <f t="shared" si="10"/>
        <v>580000</v>
      </c>
      <c r="J54" s="10">
        <v>580000</v>
      </c>
      <c r="K54" s="10">
        <v>580000</v>
      </c>
      <c r="L54" s="13">
        <f t="shared" si="11"/>
        <v>0</v>
      </c>
      <c r="M54" s="13">
        <v>0</v>
      </c>
      <c r="N54" s="13">
        <v>0</v>
      </c>
    </row>
    <row r="55" spans="1:14" x14ac:dyDescent="0.25">
      <c r="A55" s="7" t="s">
        <v>32</v>
      </c>
      <c r="B55" s="15">
        <f t="shared" si="8"/>
        <v>800000</v>
      </c>
      <c r="C55" s="15">
        <v>800000</v>
      </c>
      <c r="D55" s="15">
        <v>800000</v>
      </c>
      <c r="E55" s="15">
        <v>800000</v>
      </c>
      <c r="F55" s="8">
        <f t="shared" si="9"/>
        <v>750000</v>
      </c>
      <c r="G55" s="8">
        <v>750000</v>
      </c>
      <c r="H55" s="8">
        <v>750000</v>
      </c>
      <c r="I55" s="10">
        <f t="shared" si="10"/>
        <v>50000</v>
      </c>
      <c r="J55" s="10">
        <v>50000</v>
      </c>
      <c r="K55" s="10">
        <v>50000</v>
      </c>
      <c r="L55" s="13">
        <f t="shared" si="11"/>
        <v>0</v>
      </c>
      <c r="M55" s="13">
        <v>0</v>
      </c>
      <c r="N55" s="13">
        <v>0</v>
      </c>
    </row>
    <row r="56" spans="1:14" x14ac:dyDescent="0.25">
      <c r="A56" s="7" t="s">
        <v>33</v>
      </c>
      <c r="B56" s="15">
        <f t="shared" si="8"/>
        <v>380000</v>
      </c>
      <c r="C56" s="15">
        <v>380000</v>
      </c>
      <c r="D56" s="15">
        <v>380000</v>
      </c>
      <c r="E56" s="15">
        <v>398000</v>
      </c>
      <c r="F56" s="8">
        <f t="shared" si="9"/>
        <v>350000</v>
      </c>
      <c r="G56" s="8">
        <v>350000</v>
      </c>
      <c r="H56" s="8">
        <v>350000</v>
      </c>
      <c r="I56" s="10">
        <f t="shared" si="10"/>
        <v>22000</v>
      </c>
      <c r="J56" s="10">
        <v>22000</v>
      </c>
      <c r="K56" s="10">
        <v>22000</v>
      </c>
      <c r="L56" s="13">
        <f t="shared" si="11"/>
        <v>8000</v>
      </c>
      <c r="M56" s="13">
        <v>8000</v>
      </c>
      <c r="N56" s="13">
        <v>8000</v>
      </c>
    </row>
    <row r="57" spans="1:14" x14ac:dyDescent="0.25">
      <c r="A57" s="7" t="s">
        <v>34</v>
      </c>
      <c r="B57" s="15">
        <f t="shared" si="8"/>
        <v>113490000</v>
      </c>
      <c r="C57" s="15">
        <v>98120000</v>
      </c>
      <c r="D57" s="15">
        <v>92120000</v>
      </c>
      <c r="E57" s="15">
        <v>92350000</v>
      </c>
      <c r="F57" s="8">
        <f t="shared" si="9"/>
        <v>100870000</v>
      </c>
      <c r="G57" s="8">
        <v>88360000</v>
      </c>
      <c r="H57" s="8">
        <v>84600000</v>
      </c>
      <c r="I57" s="10">
        <f t="shared" si="10"/>
        <v>9250000</v>
      </c>
      <c r="J57" s="10">
        <v>6400000</v>
      </c>
      <c r="K57" s="10">
        <v>4160000</v>
      </c>
      <c r="L57" s="13">
        <f t="shared" si="11"/>
        <v>3370000</v>
      </c>
      <c r="M57" s="13">
        <v>3360000</v>
      </c>
      <c r="N57" s="13">
        <v>3360000</v>
      </c>
    </row>
    <row r="58" spans="1:14" x14ac:dyDescent="0.25">
      <c r="A58" s="7" t="s">
        <v>35</v>
      </c>
      <c r="B58" s="15">
        <f t="shared" si="8"/>
        <v>3670000</v>
      </c>
      <c r="C58" s="15">
        <v>3670000</v>
      </c>
      <c r="D58" s="15">
        <v>3670000</v>
      </c>
      <c r="E58" s="15">
        <v>3670000</v>
      </c>
      <c r="F58" s="8">
        <f t="shared" si="9"/>
        <v>2550000</v>
      </c>
      <c r="G58" s="8">
        <v>2550000</v>
      </c>
      <c r="H58" s="8">
        <v>2550000</v>
      </c>
      <c r="I58" s="10">
        <f t="shared" si="10"/>
        <v>1120000</v>
      </c>
      <c r="J58" s="10">
        <v>1120000</v>
      </c>
      <c r="K58" s="10">
        <v>1120000</v>
      </c>
      <c r="L58" s="13">
        <f t="shared" si="11"/>
        <v>0</v>
      </c>
      <c r="M58" s="13">
        <v>0</v>
      </c>
      <c r="N58" s="13">
        <v>0</v>
      </c>
    </row>
    <row r="59" spans="1:14" x14ac:dyDescent="0.25">
      <c r="A59" s="7" t="s">
        <v>36</v>
      </c>
      <c r="B59" s="15">
        <f t="shared" si="8"/>
        <v>64000</v>
      </c>
      <c r="C59" s="15">
        <v>64000</v>
      </c>
      <c r="D59" s="15">
        <v>64000</v>
      </c>
      <c r="E59" s="15">
        <v>64000</v>
      </c>
      <c r="F59" s="8">
        <f t="shared" si="9"/>
        <v>0</v>
      </c>
      <c r="G59" s="8">
        <v>0</v>
      </c>
      <c r="H59" s="8">
        <v>0</v>
      </c>
      <c r="I59" s="10">
        <f t="shared" si="10"/>
        <v>56000</v>
      </c>
      <c r="J59" s="10">
        <v>56000</v>
      </c>
      <c r="K59" s="10">
        <v>56000</v>
      </c>
      <c r="L59" s="13">
        <f t="shared" si="11"/>
        <v>8000</v>
      </c>
      <c r="M59" s="13">
        <v>8000</v>
      </c>
      <c r="N59" s="13">
        <v>8000</v>
      </c>
    </row>
    <row r="60" spans="1:14" x14ac:dyDescent="0.25">
      <c r="A60" s="7" t="s">
        <v>37</v>
      </c>
      <c r="B60" s="15">
        <f t="shared" si="8"/>
        <v>5340200</v>
      </c>
      <c r="C60" s="15">
        <v>5697700</v>
      </c>
      <c r="D60" s="15">
        <v>5951000</v>
      </c>
      <c r="E60" s="15">
        <v>8476000</v>
      </c>
      <c r="F60" s="8">
        <f t="shared" si="9"/>
        <v>3594200</v>
      </c>
      <c r="G60" s="8">
        <v>3622700</v>
      </c>
      <c r="H60" s="8">
        <v>3876000</v>
      </c>
      <c r="I60" s="10">
        <f t="shared" si="10"/>
        <v>1061000</v>
      </c>
      <c r="J60" s="10">
        <v>1390000</v>
      </c>
      <c r="K60" s="10">
        <v>1390000</v>
      </c>
      <c r="L60" s="13">
        <f t="shared" si="11"/>
        <v>685000</v>
      </c>
      <c r="M60" s="13">
        <v>685000</v>
      </c>
      <c r="N60" s="13">
        <v>685000</v>
      </c>
    </row>
    <row r="61" spans="1:14" x14ac:dyDescent="0.25">
      <c r="A61" s="7" t="s">
        <v>38</v>
      </c>
      <c r="B61" s="15">
        <f t="shared" si="8"/>
        <v>250000</v>
      </c>
      <c r="C61" s="15">
        <v>250000</v>
      </c>
      <c r="D61" s="15">
        <v>250000</v>
      </c>
      <c r="E61" s="15">
        <v>750000</v>
      </c>
      <c r="F61" s="8">
        <f t="shared" si="9"/>
        <v>250000</v>
      </c>
      <c r="G61" s="8">
        <v>250000</v>
      </c>
      <c r="H61" s="8">
        <v>250000</v>
      </c>
      <c r="I61" s="10">
        <f t="shared" si="10"/>
        <v>0</v>
      </c>
      <c r="J61" s="10">
        <v>0</v>
      </c>
      <c r="K61" s="10">
        <v>0</v>
      </c>
      <c r="L61" s="13">
        <f t="shared" si="11"/>
        <v>0</v>
      </c>
      <c r="M61" s="13">
        <v>0</v>
      </c>
      <c r="N61" s="13">
        <v>0</v>
      </c>
    </row>
    <row r="62" spans="1:14" x14ac:dyDescent="0.25">
      <c r="A62" s="7" t="s">
        <v>39</v>
      </c>
      <c r="B62" s="15">
        <f t="shared" si="8"/>
        <v>600000</v>
      </c>
      <c r="C62" s="15">
        <v>250000</v>
      </c>
      <c r="D62" s="15">
        <v>250000</v>
      </c>
      <c r="E62" s="15">
        <v>250000</v>
      </c>
      <c r="F62" s="8">
        <f t="shared" si="9"/>
        <v>600000</v>
      </c>
      <c r="G62" s="8">
        <v>250000</v>
      </c>
      <c r="H62" s="8">
        <v>250000</v>
      </c>
      <c r="I62" s="10">
        <f t="shared" si="10"/>
        <v>0</v>
      </c>
      <c r="J62" s="10">
        <v>0</v>
      </c>
      <c r="K62" s="10">
        <v>0</v>
      </c>
      <c r="L62" s="13">
        <f t="shared" si="11"/>
        <v>0</v>
      </c>
      <c r="M62" s="13">
        <v>0</v>
      </c>
      <c r="N62" s="13">
        <v>0</v>
      </c>
    </row>
    <row r="63" spans="1:14" x14ac:dyDescent="0.25">
      <c r="A63" s="7" t="s">
        <v>40</v>
      </c>
      <c r="B63" s="15">
        <f t="shared" si="8"/>
        <v>14931420</v>
      </c>
      <c r="C63" s="15">
        <v>13038800</v>
      </c>
      <c r="D63" s="15">
        <v>13868800</v>
      </c>
      <c r="E63" s="15">
        <v>11608000</v>
      </c>
      <c r="F63" s="8">
        <f t="shared" si="9"/>
        <v>8034400</v>
      </c>
      <c r="G63" s="8">
        <v>6338800</v>
      </c>
      <c r="H63" s="8">
        <v>7168800</v>
      </c>
      <c r="I63" s="10">
        <f t="shared" si="10"/>
        <v>6897020</v>
      </c>
      <c r="J63" s="10">
        <v>6700000</v>
      </c>
      <c r="K63" s="10">
        <v>6700000</v>
      </c>
      <c r="L63" s="13">
        <f t="shared" si="11"/>
        <v>0</v>
      </c>
      <c r="M63" s="13">
        <v>0</v>
      </c>
      <c r="N63" s="13">
        <v>0</v>
      </c>
    </row>
    <row r="64" spans="1:14" x14ac:dyDescent="0.25">
      <c r="A64" s="7" t="s">
        <v>41</v>
      </c>
      <c r="B64" s="15">
        <f t="shared" si="8"/>
        <v>6750000</v>
      </c>
      <c r="C64" s="15">
        <v>7550000</v>
      </c>
      <c r="D64" s="15">
        <v>6350000</v>
      </c>
      <c r="E64" s="15">
        <v>5620000</v>
      </c>
      <c r="F64" s="8">
        <f t="shared" si="9"/>
        <v>2550000</v>
      </c>
      <c r="G64" s="8">
        <v>1550000</v>
      </c>
      <c r="H64" s="8">
        <v>1550000</v>
      </c>
      <c r="I64" s="10">
        <f t="shared" si="10"/>
        <v>4200000</v>
      </c>
      <c r="J64" s="10">
        <v>6000000</v>
      </c>
      <c r="K64" s="10">
        <v>4800000</v>
      </c>
      <c r="L64" s="13">
        <f t="shared" si="11"/>
        <v>0</v>
      </c>
      <c r="M64" s="13">
        <v>0</v>
      </c>
      <c r="N64" s="13">
        <v>0</v>
      </c>
    </row>
    <row r="65" spans="1:14" x14ac:dyDescent="0.25">
      <c r="A65" s="7" t="s">
        <v>42</v>
      </c>
      <c r="B65" s="15">
        <f t="shared" si="8"/>
        <v>72000</v>
      </c>
      <c r="C65" s="15">
        <v>72000</v>
      </c>
      <c r="D65" s="15">
        <v>72000</v>
      </c>
      <c r="E65" s="15">
        <v>72000</v>
      </c>
      <c r="F65" s="8">
        <f t="shared" si="9"/>
        <v>72000</v>
      </c>
      <c r="G65" s="8">
        <v>72000</v>
      </c>
      <c r="H65" s="8">
        <v>72000</v>
      </c>
      <c r="I65" s="10">
        <f t="shared" si="10"/>
        <v>0</v>
      </c>
      <c r="J65" s="10">
        <v>0</v>
      </c>
      <c r="K65" s="10">
        <v>0</v>
      </c>
      <c r="L65" s="13">
        <f t="shared" si="11"/>
        <v>0</v>
      </c>
      <c r="M65" s="13">
        <v>0</v>
      </c>
      <c r="N65" s="13">
        <v>0</v>
      </c>
    </row>
    <row r="66" spans="1:14" x14ac:dyDescent="0.25">
      <c r="A66" s="7" t="s">
        <v>43</v>
      </c>
      <c r="B66" s="15">
        <f t="shared" si="8"/>
        <v>214490704</v>
      </c>
      <c r="C66" s="15">
        <v>173915500</v>
      </c>
      <c r="D66" s="15">
        <v>166312510</v>
      </c>
      <c r="E66" s="15">
        <v>166007000</v>
      </c>
      <c r="F66" s="8">
        <f t="shared" si="9"/>
        <v>159632684</v>
      </c>
      <c r="G66" s="8">
        <v>137955500</v>
      </c>
      <c r="H66" s="8">
        <v>134402510</v>
      </c>
      <c r="I66" s="10">
        <f t="shared" si="10"/>
        <v>47558020</v>
      </c>
      <c r="J66" s="10">
        <v>28500000</v>
      </c>
      <c r="K66" s="10">
        <v>24450000</v>
      </c>
      <c r="L66" s="13">
        <f t="shared" si="11"/>
        <v>7300000</v>
      </c>
      <c r="M66" s="13">
        <v>7460000</v>
      </c>
      <c r="N66" s="13">
        <v>7460000</v>
      </c>
    </row>
    <row r="67" spans="1:14" x14ac:dyDescent="0.25">
      <c r="A67" s="7" t="s">
        <v>44</v>
      </c>
      <c r="B67" s="15">
        <f t="shared" si="8"/>
        <v>500000</v>
      </c>
      <c r="C67" s="15">
        <v>850000</v>
      </c>
      <c r="D67" s="15">
        <v>500000</v>
      </c>
      <c r="E67" s="15">
        <v>500000</v>
      </c>
      <c r="F67" s="8">
        <f t="shared" si="9"/>
        <v>0</v>
      </c>
      <c r="G67" s="8">
        <v>0</v>
      </c>
      <c r="H67" s="8">
        <v>0</v>
      </c>
      <c r="I67" s="10">
        <f t="shared" si="10"/>
        <v>0</v>
      </c>
      <c r="J67" s="10">
        <v>0</v>
      </c>
      <c r="K67" s="10">
        <v>0</v>
      </c>
      <c r="L67" s="13">
        <f t="shared" si="11"/>
        <v>500000</v>
      </c>
      <c r="M67" s="13">
        <v>850000</v>
      </c>
      <c r="N67" s="13">
        <v>850000</v>
      </c>
    </row>
    <row r="68" spans="1:14" x14ac:dyDescent="0.25">
      <c r="A68" s="7" t="s">
        <v>45</v>
      </c>
      <c r="B68" s="15">
        <f t="shared" si="8"/>
        <v>14800000</v>
      </c>
      <c r="C68" s="15">
        <v>16760000</v>
      </c>
      <c r="D68" s="15">
        <v>15301000</v>
      </c>
      <c r="E68" s="15">
        <v>14851000</v>
      </c>
      <c r="F68" s="8">
        <f t="shared" si="9"/>
        <v>0</v>
      </c>
      <c r="G68" s="8">
        <v>0</v>
      </c>
      <c r="H68" s="8">
        <v>0</v>
      </c>
      <c r="I68" s="10">
        <f t="shared" si="10"/>
        <v>8550000</v>
      </c>
      <c r="J68" s="10">
        <v>10800000</v>
      </c>
      <c r="K68" s="10">
        <v>10800000</v>
      </c>
      <c r="L68" s="13">
        <f t="shared" si="11"/>
        <v>6250000</v>
      </c>
      <c r="M68" s="13">
        <v>5960000</v>
      </c>
      <c r="N68" s="13">
        <v>5960000</v>
      </c>
    </row>
    <row r="69" spans="1:14" x14ac:dyDescent="0.25">
      <c r="A69" s="7" t="s">
        <v>46</v>
      </c>
      <c r="B69" s="15">
        <f t="shared" si="8"/>
        <v>500000</v>
      </c>
      <c r="C69" s="15">
        <v>600000</v>
      </c>
      <c r="D69" s="15">
        <v>550000</v>
      </c>
      <c r="E69" s="15">
        <v>550000</v>
      </c>
      <c r="F69" s="8">
        <f t="shared" si="9"/>
        <v>0</v>
      </c>
      <c r="G69" s="8">
        <v>0</v>
      </c>
      <c r="H69" s="8">
        <v>0</v>
      </c>
      <c r="I69" s="10">
        <f t="shared" si="10"/>
        <v>0</v>
      </c>
      <c r="J69" s="10">
        <v>0</v>
      </c>
      <c r="K69" s="10">
        <v>0</v>
      </c>
      <c r="L69" s="13">
        <f t="shared" si="11"/>
        <v>500000</v>
      </c>
      <c r="M69" s="13">
        <v>600000</v>
      </c>
      <c r="N69" s="13">
        <v>600000</v>
      </c>
    </row>
    <row r="70" spans="1:14" x14ac:dyDescent="0.25">
      <c r="A70" s="7" t="s">
        <v>47</v>
      </c>
      <c r="B70" s="15">
        <f t="shared" si="8"/>
        <v>9321000</v>
      </c>
      <c r="C70" s="15">
        <v>9750000</v>
      </c>
      <c r="D70" s="15">
        <v>8280000</v>
      </c>
      <c r="E70" s="15">
        <v>8830000</v>
      </c>
      <c r="F70" s="8">
        <f t="shared" si="9"/>
        <v>0</v>
      </c>
      <c r="G70" s="8">
        <v>0</v>
      </c>
      <c r="H70" s="8">
        <v>0</v>
      </c>
      <c r="I70" s="10">
        <f t="shared" si="10"/>
        <v>9271000</v>
      </c>
      <c r="J70" s="10">
        <v>9700000</v>
      </c>
      <c r="K70" s="10">
        <v>8250000</v>
      </c>
      <c r="L70" s="13">
        <f t="shared" si="11"/>
        <v>50000</v>
      </c>
      <c r="M70" s="13">
        <v>50000</v>
      </c>
      <c r="N70" s="13">
        <v>50000</v>
      </c>
    </row>
    <row r="71" spans="1:14" x14ac:dyDescent="0.25">
      <c r="A71" s="7" t="s">
        <v>48</v>
      </c>
      <c r="B71" s="15">
        <f t="shared" si="8"/>
        <v>189369704</v>
      </c>
      <c r="C71" s="15">
        <v>145955500</v>
      </c>
      <c r="D71" s="15">
        <v>139802510</v>
      </c>
      <c r="E71" s="15">
        <v>141577000</v>
      </c>
      <c r="F71" s="8">
        <f t="shared" si="9"/>
        <v>159632684</v>
      </c>
      <c r="G71" s="8">
        <v>137955500</v>
      </c>
      <c r="H71" s="8">
        <v>134402510</v>
      </c>
      <c r="I71" s="10">
        <f t="shared" si="10"/>
        <v>29737020</v>
      </c>
      <c r="J71" s="10">
        <v>8000000</v>
      </c>
      <c r="K71" s="10">
        <v>5400000</v>
      </c>
      <c r="L71" s="13">
        <f t="shared" si="11"/>
        <v>0</v>
      </c>
      <c r="M71" s="13">
        <v>0</v>
      </c>
      <c r="N71" s="13">
        <v>0</v>
      </c>
    </row>
    <row r="76" spans="1:14" x14ac:dyDescent="0.25">
      <c r="F76" s="25"/>
    </row>
    <row r="77" spans="1:14" ht="15" customHeight="1" x14ac:dyDescent="0.25"/>
    <row r="78" spans="1:14" ht="36" customHeight="1" x14ac:dyDescent="0.25"/>
  </sheetData>
  <mergeCells count="14">
    <mergeCell ref="I38:K38"/>
    <mergeCell ref="L38:N38"/>
    <mergeCell ref="A38:A39"/>
    <mergeCell ref="B38:B39"/>
    <mergeCell ref="C38:C39"/>
    <mergeCell ref="D38:D39"/>
    <mergeCell ref="E38:E39"/>
    <mergeCell ref="F38:H38"/>
    <mergeCell ref="O1:O2"/>
    <mergeCell ref="A1:A2"/>
    <mergeCell ref="B1:E1"/>
    <mergeCell ref="F1:I1"/>
    <mergeCell ref="J1:J2"/>
    <mergeCell ref="K1:N1"/>
  </mergeCells>
  <pageMargins left="0.70866141732283472" right="0.70866141732283472" top="0.98425196850393704" bottom="0.78740157480314965" header="0.31496062992125984" footer="0.31496062992125984"/>
  <pageSetup paperSize="9" scale="63" fitToHeight="2" orientation="landscape" r:id="rId1"/>
  <headerFooter>
    <oddHeader>&amp;C
&amp;"-,Tučné"&amp;14ROZPOČET VŠTE ČB 2018</oddHeader>
    <oddFooter>&amp;R&amp;P</oddFooter>
  </headerFooter>
  <rowBreaks count="1" manualBreakCount="1">
    <brk id="37" max="16383" man="1"/>
  </rowBreaks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O78"/>
  <sheetViews>
    <sheetView view="pageBreakPreview" zoomScaleNormal="100" zoomScaleSheetLayoutView="100" workbookViewId="0">
      <pane xSplit="2" ySplit="2" topLeftCell="C9" activePane="bottomRight" state="frozen"/>
      <selection pane="topRight" activeCell="C1" sqref="C1"/>
      <selection pane="bottomLeft" activeCell="A3" sqref="A3"/>
      <selection pane="bottomRight" activeCell="B17" sqref="B17:B34"/>
    </sheetView>
  </sheetViews>
  <sheetFormatPr defaultRowHeight="15" x14ac:dyDescent="0.25"/>
  <cols>
    <col min="1" max="1" width="38" bestFit="1" customWidth="1"/>
    <col min="2" max="4" width="12.85546875" customWidth="1"/>
    <col min="5" max="5" width="13" customWidth="1"/>
    <col min="6" max="6" width="12.7109375" bestFit="1" customWidth="1"/>
    <col min="7" max="7" width="11.7109375" customWidth="1"/>
    <col min="8" max="8" width="11.28515625" bestFit="1" customWidth="1"/>
    <col min="9" max="9" width="11.28515625" customWidth="1"/>
    <col min="10" max="10" width="15.42578125" customWidth="1"/>
    <col min="11" max="11" width="11.140625" bestFit="1" customWidth="1"/>
    <col min="12" max="12" width="10.28515625" bestFit="1" customWidth="1"/>
    <col min="13" max="14" width="9.85546875" bestFit="1" customWidth="1"/>
    <col min="15" max="15" width="14.28515625" bestFit="1" customWidth="1"/>
  </cols>
  <sheetData>
    <row r="1" spans="1:15" ht="15" customHeight="1" x14ac:dyDescent="0.25">
      <c r="A1" s="45" t="s">
        <v>0</v>
      </c>
      <c r="B1" s="51" t="s">
        <v>1</v>
      </c>
      <c r="C1" s="52"/>
      <c r="D1" s="52"/>
      <c r="E1" s="53"/>
      <c r="F1" s="40" t="s">
        <v>2</v>
      </c>
      <c r="G1" s="40"/>
      <c r="H1" s="40"/>
      <c r="I1" s="40"/>
      <c r="J1" s="47" t="s">
        <v>3</v>
      </c>
      <c r="K1" s="42" t="s">
        <v>4</v>
      </c>
      <c r="L1" s="42"/>
      <c r="M1" s="42"/>
      <c r="N1" s="42"/>
      <c r="O1" s="43" t="s">
        <v>66</v>
      </c>
    </row>
    <row r="2" spans="1:15" x14ac:dyDescent="0.25">
      <c r="A2" s="46"/>
      <c r="B2" s="32" t="s">
        <v>6</v>
      </c>
      <c r="C2" s="2" t="s">
        <v>7</v>
      </c>
      <c r="D2" s="2" t="s">
        <v>8</v>
      </c>
      <c r="E2" s="2" t="s">
        <v>9</v>
      </c>
      <c r="F2" s="3" t="s">
        <v>6</v>
      </c>
      <c r="G2" s="4" t="s">
        <v>61</v>
      </c>
      <c r="H2" s="4" t="s">
        <v>11</v>
      </c>
      <c r="I2" s="4" t="s">
        <v>12</v>
      </c>
      <c r="J2" s="48"/>
      <c r="K2" s="5" t="s">
        <v>13</v>
      </c>
      <c r="L2" s="6" t="s">
        <v>14</v>
      </c>
      <c r="M2" s="6" t="s">
        <v>15</v>
      </c>
      <c r="N2" s="6" t="s">
        <v>16</v>
      </c>
      <c r="O2" s="44"/>
    </row>
    <row r="3" spans="1:15" s="25" customFormat="1" x14ac:dyDescent="0.25">
      <c r="A3" s="7" t="s">
        <v>17</v>
      </c>
      <c r="B3" s="8">
        <f>SUM(C3:E3)</f>
        <v>163436280</v>
      </c>
      <c r="C3" s="9">
        <f>SUM(C4:C28)</f>
        <v>148163280</v>
      </c>
      <c r="D3" s="9">
        <f>SUM(D4:D28)</f>
        <v>4928000</v>
      </c>
      <c r="E3" s="9">
        <f>SUM(E4:E28)</f>
        <v>10345000</v>
      </c>
      <c r="F3" s="10">
        <f t="shared" ref="F3:I3" si="0">SUM(F4:F28)</f>
        <v>49628020</v>
      </c>
      <c r="G3" s="11">
        <f t="shared" si="0"/>
        <v>31417020</v>
      </c>
      <c r="H3" s="11">
        <f t="shared" si="0"/>
        <v>8250000</v>
      </c>
      <c r="I3" s="11">
        <f t="shared" si="0"/>
        <v>9961000</v>
      </c>
      <c r="J3" s="12">
        <f>B3+F3</f>
        <v>213064300</v>
      </c>
      <c r="K3" s="13">
        <f>SUM(K4:K28)</f>
        <v>7600000</v>
      </c>
      <c r="L3" s="14">
        <f>SUM(L4:L28)</f>
        <v>1800000</v>
      </c>
      <c r="M3" s="14">
        <f>SUM(M4:M28)</f>
        <v>1400000</v>
      </c>
      <c r="N3" s="14">
        <f>SUM(N4:N28)</f>
        <v>4400000</v>
      </c>
      <c r="O3" s="15">
        <f>J3+K3</f>
        <v>220664300</v>
      </c>
    </row>
    <row r="4" spans="1:15" x14ac:dyDescent="0.25">
      <c r="A4" s="7" t="s">
        <v>18</v>
      </c>
      <c r="B4" s="8">
        <f t="shared" ref="B4:B34" si="1">SUM(C4:E4)</f>
        <v>5820000</v>
      </c>
      <c r="C4" s="16">
        <v>2250000</v>
      </c>
      <c r="D4" s="16">
        <v>0</v>
      </c>
      <c r="E4" s="16">
        <v>3570000</v>
      </c>
      <c r="F4" s="10">
        <f>SUM(G4:I4)</f>
        <v>19000000</v>
      </c>
      <c r="G4" s="17">
        <v>19000000</v>
      </c>
      <c r="H4" s="17">
        <v>0</v>
      </c>
      <c r="I4" s="17">
        <v>0</v>
      </c>
      <c r="J4" s="12">
        <f t="shared" ref="J4:J34" si="2">B4+F4</f>
        <v>24820000</v>
      </c>
      <c r="K4" s="13">
        <f>SUM(L4:N4)</f>
        <v>0</v>
      </c>
      <c r="L4" s="18">
        <v>0</v>
      </c>
      <c r="M4" s="18">
        <v>0</v>
      </c>
      <c r="N4" s="18">
        <v>0</v>
      </c>
      <c r="O4" s="15">
        <f t="shared" ref="O4:O34" si="3">J4+K4</f>
        <v>24820000</v>
      </c>
    </row>
    <row r="5" spans="1:15" x14ac:dyDescent="0.25">
      <c r="A5" s="7" t="s">
        <v>19</v>
      </c>
      <c r="B5" s="8">
        <f t="shared" si="1"/>
        <v>1000000</v>
      </c>
      <c r="C5" s="16">
        <v>1000000</v>
      </c>
      <c r="D5" s="16">
        <v>0</v>
      </c>
      <c r="E5" s="16">
        <v>0</v>
      </c>
      <c r="F5" s="10">
        <f t="shared" ref="F5:F32" si="4">SUM(G5:I5)</f>
        <v>0</v>
      </c>
      <c r="G5" s="17"/>
      <c r="H5" s="17">
        <v>0</v>
      </c>
      <c r="I5" s="17">
        <v>0</v>
      </c>
      <c r="J5" s="12">
        <f t="shared" si="2"/>
        <v>1000000</v>
      </c>
      <c r="K5" s="13">
        <f t="shared" ref="K5:K28" si="5">SUM(L5:N5)</f>
        <v>0</v>
      </c>
      <c r="L5" s="18">
        <v>0</v>
      </c>
      <c r="M5" s="18">
        <v>0</v>
      </c>
      <c r="N5" s="18">
        <v>0</v>
      </c>
      <c r="O5" s="15">
        <f t="shared" si="3"/>
        <v>1000000</v>
      </c>
    </row>
    <row r="6" spans="1:15" x14ac:dyDescent="0.25">
      <c r="A6" s="7" t="s">
        <v>20</v>
      </c>
      <c r="B6" s="8">
        <f t="shared" si="1"/>
        <v>3193580</v>
      </c>
      <c r="C6" s="16">
        <v>2343580</v>
      </c>
      <c r="D6" s="16">
        <v>0</v>
      </c>
      <c r="E6" s="16">
        <v>850000</v>
      </c>
      <c r="F6" s="10">
        <f t="shared" si="4"/>
        <v>510000</v>
      </c>
      <c r="G6" s="17">
        <v>50000</v>
      </c>
      <c r="H6" s="17">
        <v>200000</v>
      </c>
      <c r="I6" s="17">
        <v>260000</v>
      </c>
      <c r="J6" s="12">
        <f t="shared" si="2"/>
        <v>3703580</v>
      </c>
      <c r="K6" s="13">
        <f t="shared" si="5"/>
        <v>1138000</v>
      </c>
      <c r="L6" s="18">
        <v>18000</v>
      </c>
      <c r="M6" s="18">
        <v>550000</v>
      </c>
      <c r="N6" s="18">
        <v>570000</v>
      </c>
      <c r="O6" s="15">
        <f t="shared" si="3"/>
        <v>4841580</v>
      </c>
    </row>
    <row r="7" spans="1:15" x14ac:dyDescent="0.25">
      <c r="A7" s="7" t="s">
        <v>21</v>
      </c>
      <c r="B7" s="8">
        <f t="shared" si="1"/>
        <v>570000</v>
      </c>
      <c r="C7" s="16">
        <v>570000</v>
      </c>
      <c r="D7" s="16">
        <v>0</v>
      </c>
      <c r="E7" s="16">
        <v>0</v>
      </c>
      <c r="F7" s="10">
        <f t="shared" si="4"/>
        <v>0</v>
      </c>
      <c r="G7" s="17">
        <v>0</v>
      </c>
      <c r="H7" s="17">
        <v>0</v>
      </c>
      <c r="I7" s="17">
        <v>0</v>
      </c>
      <c r="J7" s="12">
        <f t="shared" si="2"/>
        <v>570000</v>
      </c>
      <c r="K7" s="13">
        <f t="shared" si="5"/>
        <v>0</v>
      </c>
      <c r="L7" s="18">
        <v>0</v>
      </c>
      <c r="M7" s="18">
        <v>0</v>
      </c>
      <c r="N7" s="18">
        <v>0</v>
      </c>
      <c r="O7" s="15">
        <f t="shared" si="3"/>
        <v>570000</v>
      </c>
    </row>
    <row r="8" spans="1:15" x14ac:dyDescent="0.25">
      <c r="A8" s="7" t="s">
        <v>22</v>
      </c>
      <c r="B8" s="8">
        <f t="shared" si="1"/>
        <v>2290000</v>
      </c>
      <c r="C8" s="16">
        <v>2250000</v>
      </c>
      <c r="D8" s="16">
        <v>0</v>
      </c>
      <c r="E8" s="16">
        <v>40000</v>
      </c>
      <c r="F8" s="10">
        <f t="shared" si="4"/>
        <v>520000</v>
      </c>
      <c r="G8" s="17">
        <v>0</v>
      </c>
      <c r="H8" s="17">
        <v>250000</v>
      </c>
      <c r="I8" s="17">
        <v>270000</v>
      </c>
      <c r="J8" s="12">
        <f t="shared" si="2"/>
        <v>2810000</v>
      </c>
      <c r="K8" s="13">
        <f t="shared" si="5"/>
        <v>295000</v>
      </c>
      <c r="L8" s="18">
        <v>200000</v>
      </c>
      <c r="M8" s="18">
        <v>65000</v>
      </c>
      <c r="N8" s="18">
        <v>30000</v>
      </c>
      <c r="O8" s="15">
        <f t="shared" si="3"/>
        <v>3105000</v>
      </c>
    </row>
    <row r="9" spans="1:15" x14ac:dyDescent="0.25">
      <c r="A9" s="7" t="s">
        <v>23</v>
      </c>
      <c r="B9" s="8">
        <f t="shared" si="1"/>
        <v>3500000</v>
      </c>
      <c r="C9" s="16">
        <v>3500000</v>
      </c>
      <c r="D9" s="16">
        <v>0</v>
      </c>
      <c r="E9" s="16">
        <v>0</v>
      </c>
      <c r="F9" s="10">
        <f t="shared" si="4"/>
        <v>300000</v>
      </c>
      <c r="G9" s="17">
        <v>0</v>
      </c>
      <c r="H9" s="17">
        <v>0</v>
      </c>
      <c r="I9" s="17">
        <v>300000</v>
      </c>
      <c r="J9" s="12">
        <f t="shared" si="2"/>
        <v>3800000</v>
      </c>
      <c r="K9" s="13">
        <f t="shared" si="5"/>
        <v>450000</v>
      </c>
      <c r="L9" s="18">
        <v>425000</v>
      </c>
      <c r="M9" s="18">
        <v>25000</v>
      </c>
      <c r="N9" s="18">
        <v>0</v>
      </c>
      <c r="O9" s="15">
        <f t="shared" si="3"/>
        <v>4250000</v>
      </c>
    </row>
    <row r="10" spans="1:15" x14ac:dyDescent="0.25">
      <c r="A10" s="7" t="s">
        <v>24</v>
      </c>
      <c r="B10" s="8">
        <f t="shared" si="1"/>
        <v>3550000</v>
      </c>
      <c r="C10" s="16">
        <v>2750000</v>
      </c>
      <c r="D10" s="16">
        <v>0</v>
      </c>
      <c r="E10" s="16">
        <v>800000</v>
      </c>
      <c r="F10" s="10">
        <f t="shared" si="4"/>
        <v>2160000</v>
      </c>
      <c r="G10" s="17">
        <v>2000000</v>
      </c>
      <c r="H10" s="17">
        <v>160000</v>
      </c>
      <c r="I10" s="17">
        <v>0</v>
      </c>
      <c r="J10" s="12">
        <f t="shared" si="2"/>
        <v>5710000</v>
      </c>
      <c r="K10" s="13">
        <f t="shared" si="5"/>
        <v>20000</v>
      </c>
      <c r="L10" s="18">
        <v>0</v>
      </c>
      <c r="M10" s="18">
        <v>10000</v>
      </c>
      <c r="N10" s="18">
        <v>10000</v>
      </c>
      <c r="O10" s="15">
        <f t="shared" si="3"/>
        <v>5730000</v>
      </c>
    </row>
    <row r="11" spans="1:15" x14ac:dyDescent="0.25">
      <c r="A11" s="7" t="s">
        <v>25</v>
      </c>
      <c r="B11" s="8">
        <f t="shared" si="1"/>
        <v>500000</v>
      </c>
      <c r="C11" s="16">
        <v>500000</v>
      </c>
      <c r="D11" s="16">
        <v>0</v>
      </c>
      <c r="E11" s="16">
        <v>0</v>
      </c>
      <c r="F11" s="10">
        <f t="shared" si="4"/>
        <v>12000</v>
      </c>
      <c r="G11" s="17">
        <v>0</v>
      </c>
      <c r="H11" s="17">
        <v>12000</v>
      </c>
      <c r="I11" s="17">
        <v>0</v>
      </c>
      <c r="J11" s="12">
        <f t="shared" si="2"/>
        <v>512000</v>
      </c>
      <c r="K11" s="13">
        <f t="shared" si="5"/>
        <v>30000</v>
      </c>
      <c r="L11" s="18">
        <v>0</v>
      </c>
      <c r="M11" s="18">
        <v>0</v>
      </c>
      <c r="N11" s="18">
        <v>30000</v>
      </c>
      <c r="O11" s="15">
        <f t="shared" si="3"/>
        <v>542000</v>
      </c>
    </row>
    <row r="12" spans="1:15" x14ac:dyDescent="0.25">
      <c r="A12" s="7" t="s">
        <v>26</v>
      </c>
      <c r="B12" s="8">
        <f t="shared" si="1"/>
        <v>6040000</v>
      </c>
      <c r="C12" s="16">
        <v>5800000</v>
      </c>
      <c r="D12" s="16">
        <v>0</v>
      </c>
      <c r="E12" s="16">
        <v>240000</v>
      </c>
      <c r="F12" s="10">
        <f t="shared" si="4"/>
        <v>350000</v>
      </c>
      <c r="G12" s="17">
        <v>0</v>
      </c>
      <c r="H12" s="17">
        <v>350000</v>
      </c>
      <c r="I12" s="17">
        <v>0</v>
      </c>
      <c r="J12" s="12">
        <f t="shared" si="2"/>
        <v>6390000</v>
      </c>
      <c r="K12" s="13">
        <f t="shared" si="5"/>
        <v>0</v>
      </c>
      <c r="L12" s="18">
        <v>0</v>
      </c>
      <c r="M12" s="18">
        <v>0</v>
      </c>
      <c r="N12" s="18">
        <v>0</v>
      </c>
      <c r="O12" s="15">
        <f t="shared" si="3"/>
        <v>6390000</v>
      </c>
    </row>
    <row r="13" spans="1:15" x14ac:dyDescent="0.25">
      <c r="A13" s="7" t="s">
        <v>27</v>
      </c>
      <c r="B13" s="8">
        <f t="shared" si="1"/>
        <v>1500000</v>
      </c>
      <c r="C13" s="16">
        <v>1500000</v>
      </c>
      <c r="D13" s="16">
        <v>0</v>
      </c>
      <c r="E13" s="16">
        <v>0</v>
      </c>
      <c r="F13" s="10">
        <f t="shared" si="4"/>
        <v>0</v>
      </c>
      <c r="G13" s="17">
        <v>0</v>
      </c>
      <c r="H13" s="17">
        <v>0</v>
      </c>
      <c r="I13" s="17">
        <v>0</v>
      </c>
      <c r="J13" s="12">
        <f t="shared" si="2"/>
        <v>1500000</v>
      </c>
      <c r="K13" s="13">
        <f t="shared" si="5"/>
        <v>0</v>
      </c>
      <c r="L13" s="18">
        <v>0</v>
      </c>
      <c r="M13" s="18">
        <v>0</v>
      </c>
      <c r="N13" s="18">
        <v>0</v>
      </c>
      <c r="O13" s="15">
        <f t="shared" si="3"/>
        <v>1500000</v>
      </c>
    </row>
    <row r="14" spans="1:15" x14ac:dyDescent="0.25">
      <c r="A14" s="7" t="s">
        <v>28</v>
      </c>
      <c r="B14" s="8">
        <f t="shared" si="1"/>
        <v>6848500</v>
      </c>
      <c r="C14" s="16">
        <v>6500000</v>
      </c>
      <c r="D14" s="16">
        <v>0</v>
      </c>
      <c r="E14" s="16">
        <v>348500</v>
      </c>
      <c r="F14" s="10">
        <f t="shared" si="4"/>
        <v>3010000</v>
      </c>
      <c r="G14" s="17">
        <v>90000</v>
      </c>
      <c r="H14" s="17">
        <v>2800000</v>
      </c>
      <c r="I14" s="17">
        <v>120000</v>
      </c>
      <c r="J14" s="12">
        <f t="shared" si="2"/>
        <v>9858500</v>
      </c>
      <c r="K14" s="13">
        <f t="shared" si="5"/>
        <v>1396000</v>
      </c>
      <c r="L14" s="18">
        <v>937000</v>
      </c>
      <c r="M14" s="18">
        <v>159000</v>
      </c>
      <c r="N14" s="18">
        <v>300000</v>
      </c>
      <c r="O14" s="15">
        <f t="shared" si="3"/>
        <v>11254500</v>
      </c>
    </row>
    <row r="15" spans="1:15" x14ac:dyDescent="0.25">
      <c r="A15" s="7" t="s">
        <v>29</v>
      </c>
      <c r="B15" s="8">
        <f t="shared" si="1"/>
        <v>500000</v>
      </c>
      <c r="C15" s="16">
        <v>500000</v>
      </c>
      <c r="D15" s="16">
        <v>0</v>
      </c>
      <c r="E15" s="16">
        <v>0</v>
      </c>
      <c r="F15" s="10">
        <f t="shared" si="4"/>
        <v>0</v>
      </c>
      <c r="G15" s="17">
        <v>0</v>
      </c>
      <c r="H15" s="17">
        <v>0</v>
      </c>
      <c r="I15" s="17">
        <v>0</v>
      </c>
      <c r="J15" s="12">
        <f t="shared" si="2"/>
        <v>500000</v>
      </c>
      <c r="K15" s="13">
        <f t="shared" si="5"/>
        <v>0</v>
      </c>
      <c r="L15" s="18">
        <v>0</v>
      </c>
      <c r="M15" s="18">
        <v>0</v>
      </c>
      <c r="N15" s="18">
        <v>0</v>
      </c>
      <c r="O15" s="15">
        <f t="shared" si="3"/>
        <v>500000</v>
      </c>
    </row>
    <row r="16" spans="1:15" x14ac:dyDescent="0.25">
      <c r="A16" s="7" t="s">
        <v>30</v>
      </c>
      <c r="B16" s="8">
        <f t="shared" si="1"/>
        <v>300000</v>
      </c>
      <c r="C16" s="16">
        <v>300000</v>
      </c>
      <c r="D16" s="16">
        <v>0</v>
      </c>
      <c r="E16" s="16">
        <v>0</v>
      </c>
      <c r="F16" s="10">
        <f t="shared" si="4"/>
        <v>0</v>
      </c>
      <c r="G16" s="17">
        <v>0</v>
      </c>
      <c r="H16" s="17">
        <v>0</v>
      </c>
      <c r="I16" s="17">
        <v>0</v>
      </c>
      <c r="J16" s="12">
        <f t="shared" si="2"/>
        <v>300000</v>
      </c>
      <c r="K16" s="13">
        <f t="shared" si="5"/>
        <v>0</v>
      </c>
      <c r="L16" s="18">
        <v>0</v>
      </c>
      <c r="M16" s="18">
        <v>0</v>
      </c>
      <c r="N16" s="18">
        <v>0</v>
      </c>
      <c r="O16" s="15">
        <f t="shared" si="3"/>
        <v>300000</v>
      </c>
    </row>
    <row r="17" spans="1:15" x14ac:dyDescent="0.25">
      <c r="A17" s="7" t="s">
        <v>31</v>
      </c>
      <c r="B17" s="8">
        <f t="shared" si="1"/>
        <v>6000000</v>
      </c>
      <c r="C17" s="16">
        <v>6000000</v>
      </c>
      <c r="D17" s="16">
        <v>0</v>
      </c>
      <c r="E17" s="16">
        <v>0</v>
      </c>
      <c r="F17" s="10">
        <f t="shared" si="4"/>
        <v>580000</v>
      </c>
      <c r="G17" s="17">
        <v>0</v>
      </c>
      <c r="H17" s="17">
        <v>500000</v>
      </c>
      <c r="I17" s="17">
        <v>80000</v>
      </c>
      <c r="J17" s="12">
        <f t="shared" si="2"/>
        <v>6580000</v>
      </c>
      <c r="K17" s="13">
        <f t="shared" si="5"/>
        <v>0</v>
      </c>
      <c r="L17" s="18">
        <v>0</v>
      </c>
      <c r="M17" s="18">
        <v>0</v>
      </c>
      <c r="N17" s="18">
        <v>0</v>
      </c>
      <c r="O17" s="15">
        <f t="shared" si="3"/>
        <v>6580000</v>
      </c>
    </row>
    <row r="18" spans="1:15" x14ac:dyDescent="0.25">
      <c r="A18" s="7" t="s">
        <v>32</v>
      </c>
      <c r="B18" s="8">
        <f t="shared" si="1"/>
        <v>750000</v>
      </c>
      <c r="C18" s="16">
        <v>750000</v>
      </c>
      <c r="D18" s="16">
        <v>0</v>
      </c>
      <c r="E18" s="16">
        <v>0</v>
      </c>
      <c r="F18" s="10">
        <f t="shared" si="4"/>
        <v>50000</v>
      </c>
      <c r="G18" s="17">
        <v>0</v>
      </c>
      <c r="H18" s="17">
        <v>50000</v>
      </c>
      <c r="I18" s="17">
        <v>0</v>
      </c>
      <c r="J18" s="12">
        <f t="shared" si="2"/>
        <v>800000</v>
      </c>
      <c r="K18" s="13">
        <f t="shared" si="5"/>
        <v>0</v>
      </c>
      <c r="L18" s="18">
        <v>0</v>
      </c>
      <c r="M18" s="18">
        <v>0</v>
      </c>
      <c r="N18" s="18">
        <v>0</v>
      </c>
      <c r="O18" s="15">
        <f t="shared" si="3"/>
        <v>800000</v>
      </c>
    </row>
    <row r="19" spans="1:15" x14ac:dyDescent="0.25">
      <c r="A19" s="7" t="s">
        <v>33</v>
      </c>
      <c r="B19" s="8">
        <f t="shared" si="1"/>
        <v>350000</v>
      </c>
      <c r="C19" s="16">
        <v>350000</v>
      </c>
      <c r="D19" s="16">
        <v>0</v>
      </c>
      <c r="E19" s="16">
        <v>0</v>
      </c>
      <c r="F19" s="10">
        <f t="shared" si="4"/>
        <v>22000</v>
      </c>
      <c r="G19" s="17">
        <v>0</v>
      </c>
      <c r="H19" s="17">
        <v>22000</v>
      </c>
      <c r="I19" s="17">
        <v>0</v>
      </c>
      <c r="J19" s="12">
        <f t="shared" si="2"/>
        <v>372000</v>
      </c>
      <c r="K19" s="13">
        <f t="shared" si="5"/>
        <v>8000</v>
      </c>
      <c r="L19" s="18">
        <v>2000</v>
      </c>
      <c r="M19" s="18">
        <v>6000</v>
      </c>
      <c r="N19" s="18">
        <v>0</v>
      </c>
      <c r="O19" s="15">
        <f t="shared" si="3"/>
        <v>380000</v>
      </c>
    </row>
    <row r="20" spans="1:15" x14ac:dyDescent="0.25">
      <c r="A20" s="7" t="s">
        <v>34</v>
      </c>
      <c r="B20" s="8">
        <f t="shared" si="1"/>
        <v>101870000</v>
      </c>
      <c r="C20" s="16">
        <v>101050000</v>
      </c>
      <c r="D20" s="16">
        <v>0</v>
      </c>
      <c r="E20" s="16">
        <v>820000</v>
      </c>
      <c r="F20" s="10">
        <f t="shared" si="4"/>
        <v>9330000</v>
      </c>
      <c r="G20" s="17">
        <v>6580000</v>
      </c>
      <c r="H20" s="17">
        <v>1900000</v>
      </c>
      <c r="I20" s="17">
        <v>850000</v>
      </c>
      <c r="J20" s="12">
        <f t="shared" si="2"/>
        <v>111200000</v>
      </c>
      <c r="K20" s="13">
        <f t="shared" si="5"/>
        <v>3570000</v>
      </c>
      <c r="L20" s="18">
        <v>200000</v>
      </c>
      <c r="M20" s="18">
        <v>580000</v>
      </c>
      <c r="N20" s="18">
        <v>2790000</v>
      </c>
      <c r="O20" s="15">
        <f t="shared" si="3"/>
        <v>114770000</v>
      </c>
    </row>
    <row r="21" spans="1:15" x14ac:dyDescent="0.25">
      <c r="A21" s="7" t="s">
        <v>35</v>
      </c>
      <c r="B21" s="8">
        <f t="shared" si="1"/>
        <v>2550000</v>
      </c>
      <c r="C21" s="16">
        <v>2550000</v>
      </c>
      <c r="D21" s="16">
        <v>0</v>
      </c>
      <c r="E21" s="16">
        <v>0</v>
      </c>
      <c r="F21" s="10">
        <f t="shared" si="4"/>
        <v>1120000</v>
      </c>
      <c r="G21" s="17">
        <v>0</v>
      </c>
      <c r="H21" s="17">
        <v>1120000</v>
      </c>
      <c r="I21" s="17">
        <v>0</v>
      </c>
      <c r="J21" s="12">
        <f t="shared" si="2"/>
        <v>3670000</v>
      </c>
      <c r="K21" s="13">
        <f t="shared" si="5"/>
        <v>0</v>
      </c>
      <c r="L21" s="18">
        <v>0</v>
      </c>
      <c r="M21" s="18">
        <v>0</v>
      </c>
      <c r="N21" s="18">
        <v>0</v>
      </c>
      <c r="O21" s="15">
        <f t="shared" si="3"/>
        <v>3670000</v>
      </c>
    </row>
    <row r="22" spans="1:15" x14ac:dyDescent="0.25">
      <c r="A22" s="7" t="s">
        <v>36</v>
      </c>
      <c r="B22" s="8">
        <f t="shared" si="1"/>
        <v>0</v>
      </c>
      <c r="C22" s="16">
        <v>0</v>
      </c>
      <c r="D22" s="16">
        <v>0</v>
      </c>
      <c r="E22" s="16">
        <v>0</v>
      </c>
      <c r="F22" s="10">
        <f t="shared" si="4"/>
        <v>56000</v>
      </c>
      <c r="G22" s="17">
        <v>0</v>
      </c>
      <c r="H22" s="17">
        <v>6000</v>
      </c>
      <c r="I22" s="17">
        <v>50000</v>
      </c>
      <c r="J22" s="12">
        <f t="shared" si="2"/>
        <v>56000</v>
      </c>
      <c r="K22" s="13">
        <f t="shared" si="5"/>
        <v>8000</v>
      </c>
      <c r="L22" s="18">
        <v>8000</v>
      </c>
      <c r="M22" s="18">
        <v>0</v>
      </c>
      <c r="N22" s="18">
        <v>0</v>
      </c>
      <c r="O22" s="15">
        <f t="shared" si="3"/>
        <v>64000</v>
      </c>
    </row>
    <row r="23" spans="1:15" x14ac:dyDescent="0.25">
      <c r="A23" s="7" t="s">
        <v>37</v>
      </c>
      <c r="B23" s="8">
        <f t="shared" si="1"/>
        <v>3624200</v>
      </c>
      <c r="C23" s="16">
        <v>3227700</v>
      </c>
      <c r="D23" s="16">
        <v>0</v>
      </c>
      <c r="E23" s="16">
        <v>396500</v>
      </c>
      <c r="F23" s="10">
        <f t="shared" si="4"/>
        <v>1061000</v>
      </c>
      <c r="G23" s="17">
        <v>0</v>
      </c>
      <c r="H23" s="17">
        <v>880000</v>
      </c>
      <c r="I23" s="17">
        <v>181000</v>
      </c>
      <c r="J23" s="12">
        <f t="shared" si="2"/>
        <v>4685200</v>
      </c>
      <c r="K23" s="13">
        <f t="shared" si="5"/>
        <v>685000</v>
      </c>
      <c r="L23" s="18">
        <v>10000</v>
      </c>
      <c r="M23" s="18">
        <v>5000</v>
      </c>
      <c r="N23" s="18">
        <v>670000</v>
      </c>
      <c r="O23" s="15">
        <f t="shared" si="3"/>
        <v>5370200</v>
      </c>
    </row>
    <row r="24" spans="1:15" x14ac:dyDescent="0.25">
      <c r="A24" s="7" t="s">
        <v>38</v>
      </c>
      <c r="B24" s="8">
        <f t="shared" si="1"/>
        <v>250000</v>
      </c>
      <c r="C24" s="16">
        <v>250000</v>
      </c>
      <c r="D24" s="16">
        <v>0</v>
      </c>
      <c r="E24" s="16">
        <v>0</v>
      </c>
      <c r="F24" s="10">
        <f t="shared" si="4"/>
        <v>0</v>
      </c>
      <c r="G24" s="17">
        <v>0</v>
      </c>
      <c r="H24" s="17">
        <v>0</v>
      </c>
      <c r="I24" s="17">
        <v>0</v>
      </c>
      <c r="J24" s="12">
        <f t="shared" si="2"/>
        <v>250000</v>
      </c>
      <c r="K24" s="13">
        <f t="shared" si="5"/>
        <v>0</v>
      </c>
      <c r="L24" s="18">
        <v>0</v>
      </c>
      <c r="M24" s="18">
        <v>0</v>
      </c>
      <c r="N24" s="18">
        <v>0</v>
      </c>
      <c r="O24" s="15">
        <f t="shared" si="3"/>
        <v>250000</v>
      </c>
    </row>
    <row r="25" spans="1:15" x14ac:dyDescent="0.25">
      <c r="A25" s="7" t="s">
        <v>39</v>
      </c>
      <c r="B25" s="8">
        <f t="shared" si="1"/>
        <v>600000</v>
      </c>
      <c r="C25" s="16">
        <v>600000</v>
      </c>
      <c r="D25" s="16">
        <v>0</v>
      </c>
      <c r="E25" s="16">
        <v>0</v>
      </c>
      <c r="F25" s="10">
        <f t="shared" si="4"/>
        <v>0</v>
      </c>
      <c r="G25" s="17">
        <v>0</v>
      </c>
      <c r="H25" s="17">
        <v>0</v>
      </c>
      <c r="I25" s="17">
        <v>0</v>
      </c>
      <c r="J25" s="12">
        <f t="shared" si="2"/>
        <v>600000</v>
      </c>
      <c r="K25" s="13">
        <f t="shared" si="5"/>
        <v>0</v>
      </c>
      <c r="L25" s="18">
        <v>0</v>
      </c>
      <c r="M25" s="18">
        <v>0</v>
      </c>
      <c r="N25" s="18">
        <v>0</v>
      </c>
      <c r="O25" s="15">
        <f t="shared" si="3"/>
        <v>600000</v>
      </c>
    </row>
    <row r="26" spans="1:15" x14ac:dyDescent="0.25">
      <c r="A26" s="7" t="s">
        <v>40</v>
      </c>
      <c r="B26" s="8">
        <f t="shared" si="1"/>
        <v>8208000</v>
      </c>
      <c r="C26" s="16">
        <v>0</v>
      </c>
      <c r="D26" s="16">
        <v>4928000</v>
      </c>
      <c r="E26" s="16">
        <v>3280000</v>
      </c>
      <c r="F26" s="10">
        <f t="shared" si="4"/>
        <v>7047020</v>
      </c>
      <c r="G26" s="17">
        <v>3697020</v>
      </c>
      <c r="H26" s="17">
        <v>0</v>
      </c>
      <c r="I26" s="17">
        <v>3350000</v>
      </c>
      <c r="J26" s="12">
        <f t="shared" si="2"/>
        <v>15255020</v>
      </c>
      <c r="K26" s="13">
        <f t="shared" si="5"/>
        <v>0</v>
      </c>
      <c r="L26" s="18">
        <v>0</v>
      </c>
      <c r="M26" s="18">
        <v>0</v>
      </c>
      <c r="N26" s="18">
        <v>0</v>
      </c>
      <c r="O26" s="15">
        <f t="shared" si="3"/>
        <v>15255020</v>
      </c>
    </row>
    <row r="27" spans="1:15" x14ac:dyDescent="0.25">
      <c r="A27" s="7" t="s">
        <v>41</v>
      </c>
      <c r="B27" s="8">
        <f t="shared" si="1"/>
        <v>3550000</v>
      </c>
      <c r="C27" s="16">
        <v>3550000</v>
      </c>
      <c r="D27" s="16">
        <v>0</v>
      </c>
      <c r="E27" s="16">
        <v>0</v>
      </c>
      <c r="F27" s="10">
        <f t="shared" si="4"/>
        <v>4500000</v>
      </c>
      <c r="G27" s="17">
        <v>0</v>
      </c>
      <c r="H27" s="17">
        <v>0</v>
      </c>
      <c r="I27" s="17">
        <v>4500000</v>
      </c>
      <c r="J27" s="12">
        <f t="shared" si="2"/>
        <v>8050000</v>
      </c>
      <c r="K27" s="13">
        <f t="shared" si="5"/>
        <v>0</v>
      </c>
      <c r="L27" s="18">
        <v>0</v>
      </c>
      <c r="M27" s="18">
        <v>0</v>
      </c>
      <c r="N27" s="18">
        <v>0</v>
      </c>
      <c r="O27" s="15">
        <f t="shared" si="3"/>
        <v>8050000</v>
      </c>
    </row>
    <row r="28" spans="1:15" x14ac:dyDescent="0.25">
      <c r="A28" s="7" t="s">
        <v>42</v>
      </c>
      <c r="B28" s="8">
        <f t="shared" si="1"/>
        <v>72000</v>
      </c>
      <c r="C28" s="16">
        <v>72000</v>
      </c>
      <c r="D28" s="16">
        <v>0</v>
      </c>
      <c r="E28" s="16">
        <v>0</v>
      </c>
      <c r="F28" s="10">
        <f t="shared" si="4"/>
        <v>0</v>
      </c>
      <c r="G28" s="17">
        <v>0</v>
      </c>
      <c r="H28" s="17">
        <v>0</v>
      </c>
      <c r="I28" s="17">
        <v>0</v>
      </c>
      <c r="J28" s="12">
        <f t="shared" si="2"/>
        <v>72000</v>
      </c>
      <c r="K28" s="13">
        <f t="shared" si="5"/>
        <v>0</v>
      </c>
      <c r="L28" s="18">
        <v>0</v>
      </c>
      <c r="M28" s="18">
        <v>0</v>
      </c>
      <c r="N28" s="18">
        <v>0</v>
      </c>
      <c r="O28" s="15">
        <f t="shared" si="3"/>
        <v>72000</v>
      </c>
    </row>
    <row r="29" spans="1:15" x14ac:dyDescent="0.25">
      <c r="A29" s="7" t="s">
        <v>43</v>
      </c>
      <c r="B29" s="8">
        <f t="shared" si="1"/>
        <v>163436280</v>
      </c>
      <c r="C29" s="9">
        <v>148163280</v>
      </c>
      <c r="D29" s="9">
        <v>4928000</v>
      </c>
      <c r="E29" s="9">
        <v>10345000</v>
      </c>
      <c r="F29" s="10">
        <f t="shared" si="4"/>
        <v>49628020</v>
      </c>
      <c r="G29" s="11">
        <v>31417020</v>
      </c>
      <c r="H29" s="11">
        <v>8250000</v>
      </c>
      <c r="I29" s="11">
        <v>9961000</v>
      </c>
      <c r="J29" s="12">
        <f t="shared" si="2"/>
        <v>213064300</v>
      </c>
      <c r="K29" s="13">
        <f>SUM(L29:N29)</f>
        <v>7600000</v>
      </c>
      <c r="L29" s="14">
        <v>1800000</v>
      </c>
      <c r="M29" s="14">
        <v>1400000</v>
      </c>
      <c r="N29" s="14">
        <f t="shared" ref="N29" si="6">SUM(N30:N34)</f>
        <v>4400000</v>
      </c>
      <c r="O29" s="15">
        <f t="shared" si="3"/>
        <v>220664300</v>
      </c>
    </row>
    <row r="30" spans="1:15" x14ac:dyDescent="0.25">
      <c r="A30" s="7" t="s">
        <v>44</v>
      </c>
      <c r="B30" s="8">
        <f t="shared" si="1"/>
        <v>0</v>
      </c>
      <c r="C30" s="16">
        <v>0</v>
      </c>
      <c r="D30" s="16">
        <v>0</v>
      </c>
      <c r="E30" s="16">
        <v>0</v>
      </c>
      <c r="F30" s="10">
        <f t="shared" si="4"/>
        <v>0</v>
      </c>
      <c r="G30" s="17">
        <v>0</v>
      </c>
      <c r="H30" s="17">
        <v>0</v>
      </c>
      <c r="I30" s="17">
        <v>0</v>
      </c>
      <c r="J30" s="12">
        <f t="shared" si="2"/>
        <v>0</v>
      </c>
      <c r="K30" s="13">
        <f t="shared" ref="K30:K32" si="7">SUM(L30:N30)</f>
        <v>550000</v>
      </c>
      <c r="L30" s="18">
        <v>0</v>
      </c>
      <c r="M30" s="18">
        <v>550000</v>
      </c>
      <c r="N30" s="18">
        <v>0</v>
      </c>
      <c r="O30" s="15">
        <f t="shared" si="3"/>
        <v>550000</v>
      </c>
    </row>
    <row r="31" spans="1:15" x14ac:dyDescent="0.25">
      <c r="A31" s="7" t="s">
        <v>45</v>
      </c>
      <c r="B31" s="8">
        <f t="shared" si="1"/>
        <v>0</v>
      </c>
      <c r="C31" s="16">
        <v>0</v>
      </c>
      <c r="D31" s="16">
        <v>0</v>
      </c>
      <c r="E31" s="16">
        <v>0</v>
      </c>
      <c r="F31" s="10">
        <f t="shared" si="4"/>
        <v>8600000</v>
      </c>
      <c r="G31" s="17">
        <v>0</v>
      </c>
      <c r="H31" s="17">
        <v>7750000</v>
      </c>
      <c r="I31" s="17">
        <v>850000</v>
      </c>
      <c r="J31" s="12">
        <f t="shared" si="2"/>
        <v>8600000</v>
      </c>
      <c r="K31" s="13">
        <f t="shared" si="7"/>
        <v>6450000</v>
      </c>
      <c r="L31" s="18">
        <v>1750000</v>
      </c>
      <c r="M31" s="18">
        <v>300000</v>
      </c>
      <c r="N31" s="18">
        <v>4400000</v>
      </c>
      <c r="O31" s="15">
        <f t="shared" si="3"/>
        <v>15050000</v>
      </c>
    </row>
    <row r="32" spans="1:15" x14ac:dyDescent="0.25">
      <c r="A32" s="7" t="s">
        <v>46</v>
      </c>
      <c r="B32" s="8">
        <f t="shared" si="1"/>
        <v>0</v>
      </c>
      <c r="C32" s="16">
        <v>0</v>
      </c>
      <c r="D32" s="16">
        <v>0</v>
      </c>
      <c r="E32" s="16">
        <v>0</v>
      </c>
      <c r="F32" s="10">
        <f t="shared" si="4"/>
        <v>0</v>
      </c>
      <c r="G32" s="17">
        <v>0</v>
      </c>
      <c r="H32" s="17">
        <v>0</v>
      </c>
      <c r="I32" s="17">
        <v>0</v>
      </c>
      <c r="J32" s="12">
        <f t="shared" si="2"/>
        <v>0</v>
      </c>
      <c r="K32" s="13">
        <f t="shared" si="7"/>
        <v>550000</v>
      </c>
      <c r="L32" s="18">
        <v>0</v>
      </c>
      <c r="M32" s="18">
        <v>550000</v>
      </c>
      <c r="N32" s="18">
        <v>0</v>
      </c>
      <c r="O32" s="15">
        <f t="shared" si="3"/>
        <v>550000</v>
      </c>
    </row>
    <row r="33" spans="1:15" x14ac:dyDescent="0.25">
      <c r="A33" s="7" t="s">
        <v>47</v>
      </c>
      <c r="B33" s="8">
        <f t="shared" si="1"/>
        <v>0</v>
      </c>
      <c r="C33" s="16">
        <v>0</v>
      </c>
      <c r="D33" s="16">
        <v>0</v>
      </c>
      <c r="E33" s="16">
        <v>0</v>
      </c>
      <c r="F33" s="10">
        <f>SUM(G33:I33)</f>
        <v>9611000</v>
      </c>
      <c r="G33" s="17">
        <v>0</v>
      </c>
      <c r="H33" s="17">
        <v>500000</v>
      </c>
      <c r="I33" s="17">
        <v>9111000</v>
      </c>
      <c r="J33" s="12">
        <f t="shared" si="2"/>
        <v>9611000</v>
      </c>
      <c r="K33" s="13">
        <f>SUM(L33:N33)</f>
        <v>50000</v>
      </c>
      <c r="L33" s="18">
        <v>50000</v>
      </c>
      <c r="M33" s="18">
        <v>0</v>
      </c>
      <c r="N33" s="18">
        <v>0</v>
      </c>
      <c r="O33" s="15">
        <f t="shared" si="3"/>
        <v>9661000</v>
      </c>
    </row>
    <row r="34" spans="1:15" x14ac:dyDescent="0.25">
      <c r="A34" s="7" t="s">
        <v>48</v>
      </c>
      <c r="B34" s="8">
        <f t="shared" si="1"/>
        <v>163436280</v>
      </c>
      <c r="C34" s="16">
        <v>148163280</v>
      </c>
      <c r="D34" s="16">
        <v>4928000</v>
      </c>
      <c r="E34" s="16">
        <v>10345000</v>
      </c>
      <c r="F34" s="10">
        <f>SUM(G34:I34)</f>
        <v>31417020</v>
      </c>
      <c r="G34" s="17">
        <v>31417020</v>
      </c>
      <c r="H34" s="17">
        <v>0</v>
      </c>
      <c r="I34" s="17">
        <v>0</v>
      </c>
      <c r="J34" s="12">
        <f t="shared" si="2"/>
        <v>194853300</v>
      </c>
      <c r="K34" s="13">
        <v>0</v>
      </c>
      <c r="L34" s="18">
        <v>0</v>
      </c>
      <c r="M34" s="18">
        <v>0</v>
      </c>
      <c r="N34" s="18">
        <v>0</v>
      </c>
      <c r="O34" s="15">
        <f t="shared" si="3"/>
        <v>194853300</v>
      </c>
    </row>
    <row r="38" spans="1:15" ht="15" customHeight="1" x14ac:dyDescent="0.25">
      <c r="A38" s="49" t="s">
        <v>0</v>
      </c>
      <c r="B38" s="43" t="s">
        <v>66</v>
      </c>
      <c r="C38" s="43" t="s">
        <v>65</v>
      </c>
      <c r="D38" s="43" t="s">
        <v>62</v>
      </c>
      <c r="E38" s="43" t="s">
        <v>60</v>
      </c>
      <c r="F38" s="59" t="s">
        <v>1</v>
      </c>
      <c r="G38" s="60"/>
      <c r="H38" s="61"/>
      <c r="I38" s="54" t="s">
        <v>2</v>
      </c>
      <c r="J38" s="55"/>
      <c r="K38" s="56"/>
      <c r="L38" s="57" t="s">
        <v>4</v>
      </c>
      <c r="M38" s="58"/>
      <c r="N38" s="62"/>
    </row>
    <row r="39" spans="1:15" ht="29.25" customHeight="1" x14ac:dyDescent="0.25">
      <c r="A39" s="49"/>
      <c r="B39" s="44"/>
      <c r="C39" s="44"/>
      <c r="D39" s="44"/>
      <c r="E39" s="44"/>
      <c r="F39" s="21">
        <v>2019</v>
      </c>
      <c r="G39" s="21">
        <v>2018</v>
      </c>
      <c r="H39" s="21">
        <v>2017</v>
      </c>
      <c r="I39" s="22">
        <v>2019</v>
      </c>
      <c r="J39" s="22">
        <v>2018</v>
      </c>
      <c r="K39" s="22">
        <v>2017</v>
      </c>
      <c r="L39" s="23">
        <v>2019</v>
      </c>
      <c r="M39" s="23">
        <v>2018</v>
      </c>
      <c r="N39" s="23">
        <v>2017</v>
      </c>
    </row>
    <row r="40" spans="1:15" x14ac:dyDescent="0.25">
      <c r="A40" s="7" t="s">
        <v>17</v>
      </c>
      <c r="B40" s="15">
        <f>O3</f>
        <v>220664300</v>
      </c>
      <c r="C40" s="15">
        <v>214490704</v>
      </c>
      <c r="D40" s="15">
        <v>176742693</v>
      </c>
      <c r="E40" s="15">
        <v>166312510</v>
      </c>
      <c r="F40" s="8">
        <f>B3</f>
        <v>163436280</v>
      </c>
      <c r="G40" s="8">
        <v>159632684</v>
      </c>
      <c r="H40" s="8">
        <v>140782693</v>
      </c>
      <c r="I40" s="10">
        <f>F3</f>
        <v>49628020</v>
      </c>
      <c r="J40" s="10">
        <v>47558020</v>
      </c>
      <c r="K40" s="10">
        <v>28500000</v>
      </c>
      <c r="L40" s="13">
        <f>K3</f>
        <v>7600000</v>
      </c>
      <c r="M40" s="13">
        <v>7300000</v>
      </c>
      <c r="N40" s="13">
        <v>7460000</v>
      </c>
    </row>
    <row r="41" spans="1:15" x14ac:dyDescent="0.25">
      <c r="A41" s="7" t="s">
        <v>18</v>
      </c>
      <c r="B41" s="15">
        <f t="shared" ref="B41:B71" si="8">O4</f>
        <v>24820000</v>
      </c>
      <c r="C41" s="15">
        <v>23750000</v>
      </c>
      <c r="D41" s="15">
        <v>2460000</v>
      </c>
      <c r="E41" s="15">
        <v>3030000</v>
      </c>
      <c r="F41" s="8">
        <f t="shared" ref="F41:F71" si="9">B4</f>
        <v>5820000</v>
      </c>
      <c r="G41" s="8">
        <v>5750000</v>
      </c>
      <c r="H41" s="8">
        <v>2000000</v>
      </c>
      <c r="I41" s="10">
        <f t="shared" ref="I41:I71" si="10">F4</f>
        <v>19000000</v>
      </c>
      <c r="J41" s="10">
        <v>18000000</v>
      </c>
      <c r="K41" s="10">
        <v>460000</v>
      </c>
      <c r="L41" s="13">
        <f t="shared" ref="L41:L71" si="11">K4</f>
        <v>0</v>
      </c>
      <c r="M41" s="13">
        <v>0</v>
      </c>
      <c r="N41" s="13">
        <v>0</v>
      </c>
    </row>
    <row r="42" spans="1:15" x14ac:dyDescent="0.25">
      <c r="A42" s="7" t="s">
        <v>19</v>
      </c>
      <c r="B42" s="15">
        <f t="shared" si="8"/>
        <v>1000000</v>
      </c>
      <c r="C42" s="15">
        <v>1000000</v>
      </c>
      <c r="D42" s="15">
        <v>1000000</v>
      </c>
      <c r="E42" s="15">
        <v>1000000</v>
      </c>
      <c r="F42" s="8">
        <f t="shared" si="9"/>
        <v>1000000</v>
      </c>
      <c r="G42" s="8">
        <v>1000000</v>
      </c>
      <c r="H42" s="8">
        <v>1000000</v>
      </c>
      <c r="I42" s="10">
        <f t="shared" si="10"/>
        <v>0</v>
      </c>
      <c r="J42" s="10">
        <v>0</v>
      </c>
      <c r="K42" s="10">
        <v>0</v>
      </c>
      <c r="L42" s="13">
        <f t="shared" si="11"/>
        <v>0</v>
      </c>
      <c r="M42" s="13">
        <v>0</v>
      </c>
      <c r="N42" s="13">
        <v>0</v>
      </c>
    </row>
    <row r="43" spans="1:15" x14ac:dyDescent="0.25">
      <c r="A43" s="7" t="s">
        <v>20</v>
      </c>
      <c r="B43" s="15">
        <f t="shared" si="8"/>
        <v>4841580</v>
      </c>
      <c r="C43" s="15">
        <v>4071584</v>
      </c>
      <c r="D43" s="15">
        <v>4058000</v>
      </c>
      <c r="E43" s="15">
        <v>4068000</v>
      </c>
      <c r="F43" s="8">
        <f t="shared" si="9"/>
        <v>3193580</v>
      </c>
      <c r="G43" s="8">
        <v>2493584</v>
      </c>
      <c r="H43" s="8">
        <v>2050000</v>
      </c>
      <c r="I43" s="10">
        <f t="shared" si="10"/>
        <v>510000</v>
      </c>
      <c r="J43" s="10">
        <v>490000</v>
      </c>
      <c r="K43" s="10">
        <v>490000</v>
      </c>
      <c r="L43" s="13">
        <f t="shared" si="11"/>
        <v>1138000</v>
      </c>
      <c r="M43" s="13">
        <v>1088000</v>
      </c>
      <c r="N43" s="13">
        <v>1518000</v>
      </c>
    </row>
    <row r="44" spans="1:15" x14ac:dyDescent="0.25">
      <c r="A44" s="7" t="s">
        <v>21</v>
      </c>
      <c r="B44" s="15">
        <f t="shared" si="8"/>
        <v>570000</v>
      </c>
      <c r="C44" s="15">
        <v>510000</v>
      </c>
      <c r="D44" s="15">
        <v>500000</v>
      </c>
      <c r="E44" s="15">
        <v>400000</v>
      </c>
      <c r="F44" s="8">
        <f t="shared" si="9"/>
        <v>570000</v>
      </c>
      <c r="G44" s="8">
        <v>510000</v>
      </c>
      <c r="H44" s="8">
        <v>500000</v>
      </c>
      <c r="I44" s="10">
        <f t="shared" si="10"/>
        <v>0</v>
      </c>
      <c r="J44" s="10">
        <v>0</v>
      </c>
      <c r="K44" s="10">
        <v>0</v>
      </c>
      <c r="L44" s="13">
        <f t="shared" si="11"/>
        <v>0</v>
      </c>
      <c r="M44" s="13">
        <v>0</v>
      </c>
      <c r="N44" s="13">
        <v>0</v>
      </c>
    </row>
    <row r="45" spans="1:15" x14ac:dyDescent="0.25">
      <c r="A45" s="7" t="s">
        <v>22</v>
      </c>
      <c r="B45" s="15">
        <f t="shared" si="8"/>
        <v>3105000</v>
      </c>
      <c r="C45" s="15">
        <v>3085000</v>
      </c>
      <c r="D45" s="15">
        <v>3045000</v>
      </c>
      <c r="E45" s="15">
        <v>2587000</v>
      </c>
      <c r="F45" s="8">
        <f t="shared" si="9"/>
        <v>2290000</v>
      </c>
      <c r="G45" s="8">
        <v>2290000</v>
      </c>
      <c r="H45" s="8">
        <v>2240000</v>
      </c>
      <c r="I45" s="10">
        <f t="shared" si="10"/>
        <v>520000</v>
      </c>
      <c r="J45" s="10">
        <v>500000</v>
      </c>
      <c r="K45" s="10">
        <v>500000</v>
      </c>
      <c r="L45" s="13">
        <f t="shared" si="11"/>
        <v>295000</v>
      </c>
      <c r="M45" s="13">
        <v>295000</v>
      </c>
      <c r="N45" s="13">
        <v>305000</v>
      </c>
    </row>
    <row r="46" spans="1:15" x14ac:dyDescent="0.25">
      <c r="A46" s="7" t="s">
        <v>23</v>
      </c>
      <c r="B46" s="15">
        <f t="shared" si="8"/>
        <v>4250000</v>
      </c>
      <c r="C46" s="15">
        <v>4250000</v>
      </c>
      <c r="D46" s="15">
        <v>4050000</v>
      </c>
      <c r="E46" s="15">
        <v>4050000</v>
      </c>
      <c r="F46" s="8">
        <f t="shared" si="9"/>
        <v>3500000</v>
      </c>
      <c r="G46" s="8">
        <v>3500000</v>
      </c>
      <c r="H46" s="8">
        <v>3500000</v>
      </c>
      <c r="I46" s="10">
        <f t="shared" si="10"/>
        <v>300000</v>
      </c>
      <c r="J46" s="10">
        <v>300000</v>
      </c>
      <c r="K46" s="10">
        <v>300000</v>
      </c>
      <c r="L46" s="13">
        <f t="shared" si="11"/>
        <v>450000</v>
      </c>
      <c r="M46" s="13">
        <v>450000</v>
      </c>
      <c r="N46" s="13">
        <v>250000</v>
      </c>
    </row>
    <row r="47" spans="1:15" x14ac:dyDescent="0.25">
      <c r="A47" s="7" t="s">
        <v>24</v>
      </c>
      <c r="B47" s="15">
        <f t="shared" si="8"/>
        <v>5730000</v>
      </c>
      <c r="C47" s="15">
        <v>4480000</v>
      </c>
      <c r="D47" s="15">
        <v>3230000</v>
      </c>
      <c r="E47" s="15">
        <v>2671000</v>
      </c>
      <c r="F47" s="8">
        <f t="shared" si="9"/>
        <v>3550000</v>
      </c>
      <c r="G47" s="8">
        <v>2800000</v>
      </c>
      <c r="H47" s="8">
        <v>2150000</v>
      </c>
      <c r="I47" s="10">
        <f t="shared" si="10"/>
        <v>2160000</v>
      </c>
      <c r="J47" s="10">
        <v>1660000</v>
      </c>
      <c r="K47" s="10">
        <v>1060000</v>
      </c>
      <c r="L47" s="13">
        <f t="shared" si="11"/>
        <v>20000</v>
      </c>
      <c r="M47" s="13">
        <v>20000</v>
      </c>
      <c r="N47" s="13">
        <v>20000</v>
      </c>
    </row>
    <row r="48" spans="1:15" x14ac:dyDescent="0.25">
      <c r="A48" s="7" t="s">
        <v>25</v>
      </c>
      <c r="B48" s="15">
        <f t="shared" si="8"/>
        <v>542000</v>
      </c>
      <c r="C48" s="15">
        <v>542000</v>
      </c>
      <c r="D48" s="15">
        <v>542000</v>
      </c>
      <c r="E48" s="15">
        <v>542000</v>
      </c>
      <c r="F48" s="8">
        <f t="shared" si="9"/>
        <v>500000</v>
      </c>
      <c r="G48" s="8">
        <v>500000</v>
      </c>
      <c r="H48" s="8">
        <v>500000</v>
      </c>
      <c r="I48" s="10">
        <f t="shared" si="10"/>
        <v>12000</v>
      </c>
      <c r="J48" s="10">
        <v>12000</v>
      </c>
      <c r="K48" s="10">
        <v>12000</v>
      </c>
      <c r="L48" s="13">
        <f t="shared" si="11"/>
        <v>30000</v>
      </c>
      <c r="M48" s="13">
        <v>30000</v>
      </c>
      <c r="N48" s="13">
        <v>30000</v>
      </c>
    </row>
    <row r="49" spans="1:14" x14ac:dyDescent="0.25">
      <c r="A49" s="7" t="s">
        <v>26</v>
      </c>
      <c r="B49" s="15">
        <f t="shared" si="8"/>
        <v>6390000</v>
      </c>
      <c r="C49" s="15">
        <v>6390000</v>
      </c>
      <c r="D49" s="15">
        <v>6390000</v>
      </c>
      <c r="E49" s="15">
        <v>6390000</v>
      </c>
      <c r="F49" s="8">
        <f t="shared" si="9"/>
        <v>6040000</v>
      </c>
      <c r="G49" s="8">
        <v>6040000</v>
      </c>
      <c r="H49" s="8">
        <v>6040000</v>
      </c>
      <c r="I49" s="10">
        <f t="shared" si="10"/>
        <v>350000</v>
      </c>
      <c r="J49" s="10">
        <v>350000</v>
      </c>
      <c r="K49" s="10">
        <v>350000</v>
      </c>
      <c r="L49" s="13">
        <f t="shared" si="11"/>
        <v>0</v>
      </c>
      <c r="M49" s="13">
        <v>0</v>
      </c>
      <c r="N49" s="13">
        <v>0</v>
      </c>
    </row>
    <row r="50" spans="1:14" x14ac:dyDescent="0.25">
      <c r="A50" s="7" t="s">
        <v>27</v>
      </c>
      <c r="B50" s="15">
        <f t="shared" si="8"/>
        <v>1500000</v>
      </c>
      <c r="C50" s="15">
        <v>1500000</v>
      </c>
      <c r="D50" s="15">
        <v>582000</v>
      </c>
      <c r="E50" s="15">
        <v>582710</v>
      </c>
      <c r="F50" s="8">
        <f t="shared" si="9"/>
        <v>1500000</v>
      </c>
      <c r="G50" s="8">
        <v>1500000</v>
      </c>
      <c r="H50" s="8">
        <v>582000</v>
      </c>
      <c r="I50" s="10">
        <f t="shared" si="10"/>
        <v>0</v>
      </c>
      <c r="J50" s="10">
        <v>0</v>
      </c>
      <c r="K50" s="10">
        <v>0</v>
      </c>
      <c r="L50" s="13">
        <f t="shared" si="11"/>
        <v>0</v>
      </c>
      <c r="M50" s="13">
        <v>0</v>
      </c>
      <c r="N50" s="13">
        <v>0</v>
      </c>
    </row>
    <row r="51" spans="1:14" x14ac:dyDescent="0.25">
      <c r="A51" s="7" t="s">
        <v>28</v>
      </c>
      <c r="B51" s="15">
        <f t="shared" si="8"/>
        <v>11254500</v>
      </c>
      <c r="C51" s="15">
        <v>11184500</v>
      </c>
      <c r="D51" s="15">
        <v>10786000</v>
      </c>
      <c r="E51" s="15">
        <v>9836000</v>
      </c>
      <c r="F51" s="8">
        <f t="shared" si="9"/>
        <v>6848500</v>
      </c>
      <c r="G51" s="8">
        <v>6828500</v>
      </c>
      <c r="H51" s="8">
        <v>6500000</v>
      </c>
      <c r="I51" s="10">
        <f t="shared" si="10"/>
        <v>3010000</v>
      </c>
      <c r="J51" s="10">
        <v>3010000</v>
      </c>
      <c r="K51" s="10">
        <v>3010000</v>
      </c>
      <c r="L51" s="13">
        <f t="shared" si="11"/>
        <v>1396000</v>
      </c>
      <c r="M51" s="13">
        <v>1346000</v>
      </c>
      <c r="N51" s="13">
        <v>1276000</v>
      </c>
    </row>
    <row r="52" spans="1:14" x14ac:dyDescent="0.25">
      <c r="A52" s="7" t="s">
        <v>29</v>
      </c>
      <c r="B52" s="15">
        <f t="shared" si="8"/>
        <v>500000</v>
      </c>
      <c r="C52" s="15">
        <v>500000</v>
      </c>
      <c r="D52" s="15">
        <v>500000</v>
      </c>
      <c r="E52" s="15">
        <v>500000</v>
      </c>
      <c r="F52" s="8">
        <f t="shared" si="9"/>
        <v>500000</v>
      </c>
      <c r="G52" s="8">
        <v>500000</v>
      </c>
      <c r="H52" s="8">
        <v>500000</v>
      </c>
      <c r="I52" s="10">
        <f t="shared" si="10"/>
        <v>0</v>
      </c>
      <c r="J52" s="10">
        <v>0</v>
      </c>
      <c r="K52" s="10">
        <v>0</v>
      </c>
      <c r="L52" s="13">
        <f t="shared" si="11"/>
        <v>0</v>
      </c>
      <c r="M52" s="13">
        <v>0</v>
      </c>
      <c r="N52" s="13">
        <v>0</v>
      </c>
    </row>
    <row r="53" spans="1:14" x14ac:dyDescent="0.25">
      <c r="A53" s="7" t="s">
        <v>30</v>
      </c>
      <c r="B53" s="15">
        <f t="shared" si="8"/>
        <v>300000</v>
      </c>
      <c r="C53" s="15">
        <v>300000</v>
      </c>
      <c r="D53" s="15">
        <v>300000</v>
      </c>
      <c r="E53" s="15">
        <v>300000</v>
      </c>
      <c r="F53" s="8">
        <f t="shared" si="9"/>
        <v>300000</v>
      </c>
      <c r="G53" s="8">
        <v>300000</v>
      </c>
      <c r="H53" s="8">
        <v>300000</v>
      </c>
      <c r="I53" s="10">
        <f t="shared" si="10"/>
        <v>0</v>
      </c>
      <c r="J53" s="10">
        <v>0</v>
      </c>
      <c r="K53" s="10">
        <v>0</v>
      </c>
      <c r="L53" s="13">
        <f t="shared" si="11"/>
        <v>0</v>
      </c>
      <c r="M53" s="13">
        <v>0</v>
      </c>
      <c r="N53" s="13">
        <v>0</v>
      </c>
    </row>
    <row r="54" spans="1:14" x14ac:dyDescent="0.25">
      <c r="A54" s="7" t="s">
        <v>31</v>
      </c>
      <c r="B54" s="15">
        <f t="shared" si="8"/>
        <v>6580000</v>
      </c>
      <c r="C54" s="15">
        <v>6580000</v>
      </c>
      <c r="D54" s="15">
        <v>6580000</v>
      </c>
      <c r="E54" s="15">
        <v>6580000</v>
      </c>
      <c r="F54" s="8">
        <f t="shared" si="9"/>
        <v>6000000</v>
      </c>
      <c r="G54" s="8">
        <v>6000000</v>
      </c>
      <c r="H54" s="8">
        <v>6000000</v>
      </c>
      <c r="I54" s="10">
        <f t="shared" si="10"/>
        <v>580000</v>
      </c>
      <c r="J54" s="10">
        <v>580000</v>
      </c>
      <c r="K54" s="10">
        <v>580000</v>
      </c>
      <c r="L54" s="13">
        <f t="shared" si="11"/>
        <v>0</v>
      </c>
      <c r="M54" s="13">
        <v>0</v>
      </c>
      <c r="N54" s="13">
        <v>0</v>
      </c>
    </row>
    <row r="55" spans="1:14" x14ac:dyDescent="0.25">
      <c r="A55" s="7" t="s">
        <v>32</v>
      </c>
      <c r="B55" s="15">
        <f t="shared" si="8"/>
        <v>800000</v>
      </c>
      <c r="C55" s="15">
        <v>800000</v>
      </c>
      <c r="D55" s="15">
        <v>800000</v>
      </c>
      <c r="E55" s="15">
        <v>800000</v>
      </c>
      <c r="F55" s="8">
        <f t="shared" si="9"/>
        <v>750000</v>
      </c>
      <c r="G55" s="8">
        <v>750000</v>
      </c>
      <c r="H55" s="8">
        <v>750000</v>
      </c>
      <c r="I55" s="10">
        <f t="shared" si="10"/>
        <v>50000</v>
      </c>
      <c r="J55" s="10">
        <v>50000</v>
      </c>
      <c r="K55" s="10">
        <v>50000</v>
      </c>
      <c r="L55" s="13">
        <f t="shared" si="11"/>
        <v>0</v>
      </c>
      <c r="M55" s="13">
        <v>0</v>
      </c>
      <c r="N55" s="13">
        <v>0</v>
      </c>
    </row>
    <row r="56" spans="1:14" x14ac:dyDescent="0.25">
      <c r="A56" s="7" t="s">
        <v>33</v>
      </c>
      <c r="B56" s="15">
        <f t="shared" si="8"/>
        <v>380000</v>
      </c>
      <c r="C56" s="15">
        <v>380000</v>
      </c>
      <c r="D56" s="15">
        <v>380000</v>
      </c>
      <c r="E56" s="15">
        <v>380000</v>
      </c>
      <c r="F56" s="8">
        <f t="shared" si="9"/>
        <v>350000</v>
      </c>
      <c r="G56" s="8">
        <v>350000</v>
      </c>
      <c r="H56" s="8">
        <v>350000</v>
      </c>
      <c r="I56" s="10">
        <f t="shared" si="10"/>
        <v>22000</v>
      </c>
      <c r="J56" s="10">
        <v>22000</v>
      </c>
      <c r="K56" s="10">
        <v>22000</v>
      </c>
      <c r="L56" s="13">
        <f t="shared" si="11"/>
        <v>8000</v>
      </c>
      <c r="M56" s="13">
        <v>8000</v>
      </c>
      <c r="N56" s="13">
        <v>8000</v>
      </c>
    </row>
    <row r="57" spans="1:14" x14ac:dyDescent="0.25">
      <c r="A57" s="7" t="s">
        <v>34</v>
      </c>
      <c r="B57" s="15">
        <f t="shared" si="8"/>
        <v>114770000</v>
      </c>
      <c r="C57" s="15">
        <v>113490000</v>
      </c>
      <c r="D57" s="15">
        <v>98120000</v>
      </c>
      <c r="E57" s="15">
        <v>92120000</v>
      </c>
      <c r="F57" s="8">
        <f t="shared" si="9"/>
        <v>101870000</v>
      </c>
      <c r="G57" s="8">
        <v>100870000</v>
      </c>
      <c r="H57" s="8">
        <v>88360000</v>
      </c>
      <c r="I57" s="10">
        <f t="shared" si="10"/>
        <v>9330000</v>
      </c>
      <c r="J57" s="10">
        <v>9250000</v>
      </c>
      <c r="K57" s="10">
        <v>6400000</v>
      </c>
      <c r="L57" s="13">
        <f t="shared" si="11"/>
        <v>3570000</v>
      </c>
      <c r="M57" s="13">
        <v>3370000</v>
      </c>
      <c r="N57" s="13">
        <v>3360000</v>
      </c>
    </row>
    <row r="58" spans="1:14" x14ac:dyDescent="0.25">
      <c r="A58" s="7" t="s">
        <v>35</v>
      </c>
      <c r="B58" s="15">
        <f t="shared" si="8"/>
        <v>3670000</v>
      </c>
      <c r="C58" s="15">
        <v>3670000</v>
      </c>
      <c r="D58" s="15">
        <v>3670000</v>
      </c>
      <c r="E58" s="15">
        <v>3670000</v>
      </c>
      <c r="F58" s="8">
        <f t="shared" si="9"/>
        <v>2550000</v>
      </c>
      <c r="G58" s="8">
        <v>2550000</v>
      </c>
      <c r="H58" s="8">
        <v>2550000</v>
      </c>
      <c r="I58" s="10">
        <f t="shared" si="10"/>
        <v>1120000</v>
      </c>
      <c r="J58" s="10">
        <v>1120000</v>
      </c>
      <c r="K58" s="10">
        <v>1120000</v>
      </c>
      <c r="L58" s="13">
        <f t="shared" si="11"/>
        <v>0</v>
      </c>
      <c r="M58" s="13">
        <v>0</v>
      </c>
      <c r="N58" s="13">
        <v>0</v>
      </c>
    </row>
    <row r="59" spans="1:14" x14ac:dyDescent="0.25">
      <c r="A59" s="7" t="s">
        <v>36</v>
      </c>
      <c r="B59" s="15">
        <f t="shared" si="8"/>
        <v>64000</v>
      </c>
      <c r="C59" s="15">
        <v>64000</v>
      </c>
      <c r="D59" s="15">
        <v>64000</v>
      </c>
      <c r="E59" s="15">
        <v>64000</v>
      </c>
      <c r="F59" s="8">
        <f t="shared" si="9"/>
        <v>0</v>
      </c>
      <c r="G59" s="8">
        <v>0</v>
      </c>
      <c r="H59" s="8">
        <v>0</v>
      </c>
      <c r="I59" s="10">
        <f t="shared" si="10"/>
        <v>56000</v>
      </c>
      <c r="J59" s="10">
        <v>56000</v>
      </c>
      <c r="K59" s="10">
        <v>56000</v>
      </c>
      <c r="L59" s="13">
        <f t="shared" si="11"/>
        <v>8000</v>
      </c>
      <c r="M59" s="13">
        <v>8000</v>
      </c>
      <c r="N59" s="13">
        <v>8000</v>
      </c>
    </row>
    <row r="60" spans="1:14" x14ac:dyDescent="0.25">
      <c r="A60" s="7" t="s">
        <v>37</v>
      </c>
      <c r="B60" s="15">
        <f t="shared" si="8"/>
        <v>5370200</v>
      </c>
      <c r="C60" s="15">
        <v>5340200</v>
      </c>
      <c r="D60" s="15">
        <v>8524893</v>
      </c>
      <c r="E60" s="15">
        <v>5951000</v>
      </c>
      <c r="F60" s="8">
        <f t="shared" si="9"/>
        <v>3624200</v>
      </c>
      <c r="G60" s="8">
        <v>3594200</v>
      </c>
      <c r="H60" s="8">
        <v>6449893</v>
      </c>
      <c r="I60" s="10">
        <f t="shared" si="10"/>
        <v>1061000</v>
      </c>
      <c r="J60" s="10">
        <v>1061000</v>
      </c>
      <c r="K60" s="10">
        <v>1390000</v>
      </c>
      <c r="L60" s="13">
        <f t="shared" si="11"/>
        <v>685000</v>
      </c>
      <c r="M60" s="13">
        <v>685000</v>
      </c>
      <c r="N60" s="13">
        <v>685000</v>
      </c>
    </row>
    <row r="61" spans="1:14" x14ac:dyDescent="0.25">
      <c r="A61" s="7" t="s">
        <v>38</v>
      </c>
      <c r="B61" s="15">
        <f t="shared" si="8"/>
        <v>250000</v>
      </c>
      <c r="C61" s="15">
        <v>250000</v>
      </c>
      <c r="D61" s="15">
        <v>250000</v>
      </c>
      <c r="E61" s="15">
        <v>250000</v>
      </c>
      <c r="F61" s="8">
        <f t="shared" si="9"/>
        <v>250000</v>
      </c>
      <c r="G61" s="8">
        <v>250000</v>
      </c>
      <c r="H61" s="8">
        <v>250000</v>
      </c>
      <c r="I61" s="10">
        <f t="shared" si="10"/>
        <v>0</v>
      </c>
      <c r="J61" s="10">
        <v>0</v>
      </c>
      <c r="K61" s="10">
        <v>0</v>
      </c>
      <c r="L61" s="13">
        <f t="shared" si="11"/>
        <v>0</v>
      </c>
      <c r="M61" s="13">
        <v>0</v>
      </c>
      <c r="N61" s="13">
        <v>0</v>
      </c>
    </row>
    <row r="62" spans="1:14" x14ac:dyDescent="0.25">
      <c r="A62" s="7" t="s">
        <v>39</v>
      </c>
      <c r="B62" s="15">
        <f t="shared" si="8"/>
        <v>600000</v>
      </c>
      <c r="C62" s="15">
        <v>600000</v>
      </c>
      <c r="D62" s="15">
        <v>250000</v>
      </c>
      <c r="E62" s="15">
        <v>250000</v>
      </c>
      <c r="F62" s="8">
        <f t="shared" si="9"/>
        <v>600000</v>
      </c>
      <c r="G62" s="8">
        <v>600000</v>
      </c>
      <c r="H62" s="8">
        <v>250000</v>
      </c>
      <c r="I62" s="10">
        <f t="shared" si="10"/>
        <v>0</v>
      </c>
      <c r="J62" s="10">
        <v>0</v>
      </c>
      <c r="K62" s="10">
        <v>0</v>
      </c>
      <c r="L62" s="13">
        <f t="shared" si="11"/>
        <v>0</v>
      </c>
      <c r="M62" s="13">
        <v>0</v>
      </c>
      <c r="N62" s="13">
        <v>0</v>
      </c>
    </row>
    <row r="63" spans="1:14" x14ac:dyDescent="0.25">
      <c r="A63" s="7" t="s">
        <v>40</v>
      </c>
      <c r="B63" s="15">
        <f t="shared" si="8"/>
        <v>15255020</v>
      </c>
      <c r="C63" s="15">
        <v>14931420</v>
      </c>
      <c r="D63" s="15">
        <v>13038800</v>
      </c>
      <c r="E63" s="15">
        <v>13868800</v>
      </c>
      <c r="F63" s="8">
        <f t="shared" si="9"/>
        <v>8208000</v>
      </c>
      <c r="G63" s="8">
        <v>8034400</v>
      </c>
      <c r="H63" s="8">
        <v>6338800</v>
      </c>
      <c r="I63" s="10">
        <f t="shared" si="10"/>
        <v>7047020</v>
      </c>
      <c r="J63" s="10">
        <v>6897020</v>
      </c>
      <c r="K63" s="10">
        <v>6700000</v>
      </c>
      <c r="L63" s="13">
        <f t="shared" si="11"/>
        <v>0</v>
      </c>
      <c r="M63" s="13">
        <v>0</v>
      </c>
      <c r="N63" s="13">
        <v>0</v>
      </c>
    </row>
    <row r="64" spans="1:14" x14ac:dyDescent="0.25">
      <c r="A64" s="7" t="s">
        <v>41</v>
      </c>
      <c r="B64" s="15">
        <f t="shared" si="8"/>
        <v>8050000</v>
      </c>
      <c r="C64" s="15">
        <v>6750000</v>
      </c>
      <c r="D64" s="15">
        <v>7550000</v>
      </c>
      <c r="E64" s="15">
        <v>6350000</v>
      </c>
      <c r="F64" s="8">
        <f t="shared" si="9"/>
        <v>3550000</v>
      </c>
      <c r="G64" s="8">
        <v>2550000</v>
      </c>
      <c r="H64" s="8">
        <v>1550000</v>
      </c>
      <c r="I64" s="10">
        <f t="shared" si="10"/>
        <v>4500000</v>
      </c>
      <c r="J64" s="10">
        <v>4200000</v>
      </c>
      <c r="K64" s="10">
        <v>6000000</v>
      </c>
      <c r="L64" s="13">
        <f t="shared" si="11"/>
        <v>0</v>
      </c>
      <c r="M64" s="13">
        <v>0</v>
      </c>
      <c r="N64" s="13">
        <v>0</v>
      </c>
    </row>
    <row r="65" spans="1:14" x14ac:dyDescent="0.25">
      <c r="A65" s="7" t="s">
        <v>42</v>
      </c>
      <c r="B65" s="15">
        <f t="shared" si="8"/>
        <v>72000</v>
      </c>
      <c r="C65" s="15">
        <v>72000</v>
      </c>
      <c r="D65" s="15">
        <v>72000</v>
      </c>
      <c r="E65" s="15">
        <v>72000</v>
      </c>
      <c r="F65" s="8">
        <f t="shared" si="9"/>
        <v>72000</v>
      </c>
      <c r="G65" s="8">
        <v>72000</v>
      </c>
      <c r="H65" s="8">
        <v>72000</v>
      </c>
      <c r="I65" s="10">
        <f t="shared" si="10"/>
        <v>0</v>
      </c>
      <c r="J65" s="10">
        <v>0</v>
      </c>
      <c r="K65" s="10">
        <v>0</v>
      </c>
      <c r="L65" s="13">
        <f t="shared" si="11"/>
        <v>0</v>
      </c>
      <c r="M65" s="13">
        <v>0</v>
      </c>
      <c r="N65" s="13">
        <v>0</v>
      </c>
    </row>
    <row r="66" spans="1:14" x14ac:dyDescent="0.25">
      <c r="A66" s="7" t="s">
        <v>43</v>
      </c>
      <c r="B66" s="15">
        <f t="shared" si="8"/>
        <v>220664300</v>
      </c>
      <c r="C66" s="15">
        <v>214490704</v>
      </c>
      <c r="D66" s="15">
        <v>176742693</v>
      </c>
      <c r="E66" s="15">
        <v>166312510</v>
      </c>
      <c r="F66" s="8">
        <f t="shared" si="9"/>
        <v>163436280</v>
      </c>
      <c r="G66" s="8">
        <v>159632684</v>
      </c>
      <c r="H66" s="8">
        <v>137955500</v>
      </c>
      <c r="I66" s="10">
        <f t="shared" si="10"/>
        <v>49628020</v>
      </c>
      <c r="J66" s="10">
        <v>47558020</v>
      </c>
      <c r="K66" s="10">
        <v>28500000</v>
      </c>
      <c r="L66" s="13">
        <f t="shared" si="11"/>
        <v>7600000</v>
      </c>
      <c r="M66" s="13">
        <v>7300000</v>
      </c>
      <c r="N66" s="13">
        <v>7460000</v>
      </c>
    </row>
    <row r="67" spans="1:14" x14ac:dyDescent="0.25">
      <c r="A67" s="7" t="s">
        <v>44</v>
      </c>
      <c r="B67" s="15">
        <f t="shared" si="8"/>
        <v>550000</v>
      </c>
      <c r="C67" s="15">
        <v>500000</v>
      </c>
      <c r="D67" s="15">
        <v>850000</v>
      </c>
      <c r="E67" s="15">
        <v>850000</v>
      </c>
      <c r="F67" s="8">
        <f t="shared" si="9"/>
        <v>0</v>
      </c>
      <c r="G67" s="8">
        <v>0</v>
      </c>
      <c r="H67" s="8">
        <v>0</v>
      </c>
      <c r="I67" s="10">
        <f t="shared" si="10"/>
        <v>0</v>
      </c>
      <c r="J67" s="10">
        <v>0</v>
      </c>
      <c r="K67" s="10">
        <v>0</v>
      </c>
      <c r="L67" s="13">
        <f t="shared" si="11"/>
        <v>550000</v>
      </c>
      <c r="M67" s="13">
        <v>500000</v>
      </c>
      <c r="N67" s="13">
        <v>850000</v>
      </c>
    </row>
    <row r="68" spans="1:14" x14ac:dyDescent="0.25">
      <c r="A68" s="7" t="s">
        <v>45</v>
      </c>
      <c r="B68" s="15">
        <f t="shared" si="8"/>
        <v>15050000</v>
      </c>
      <c r="C68" s="15">
        <v>14800000</v>
      </c>
      <c r="D68" s="15">
        <v>16760000</v>
      </c>
      <c r="E68" s="15">
        <v>16760000</v>
      </c>
      <c r="F68" s="8">
        <f t="shared" si="9"/>
        <v>0</v>
      </c>
      <c r="G68" s="8">
        <v>0</v>
      </c>
      <c r="H68" s="8">
        <v>0</v>
      </c>
      <c r="I68" s="10">
        <f t="shared" si="10"/>
        <v>8600000</v>
      </c>
      <c r="J68" s="10">
        <v>8550000</v>
      </c>
      <c r="K68" s="10">
        <v>10800000</v>
      </c>
      <c r="L68" s="13">
        <f t="shared" si="11"/>
        <v>6450000</v>
      </c>
      <c r="M68" s="13">
        <v>6250000</v>
      </c>
      <c r="N68" s="13">
        <v>5960000</v>
      </c>
    </row>
    <row r="69" spans="1:14" x14ac:dyDescent="0.25">
      <c r="A69" s="7" t="s">
        <v>46</v>
      </c>
      <c r="B69" s="15">
        <f t="shared" si="8"/>
        <v>550000</v>
      </c>
      <c r="C69" s="15">
        <v>500000</v>
      </c>
      <c r="D69" s="15">
        <v>600000</v>
      </c>
      <c r="E69" s="15">
        <v>600000</v>
      </c>
      <c r="F69" s="8">
        <f t="shared" si="9"/>
        <v>0</v>
      </c>
      <c r="G69" s="8">
        <v>0</v>
      </c>
      <c r="H69" s="8">
        <v>0</v>
      </c>
      <c r="I69" s="10">
        <f t="shared" si="10"/>
        <v>0</v>
      </c>
      <c r="J69" s="10">
        <v>0</v>
      </c>
      <c r="K69" s="10">
        <v>0</v>
      </c>
      <c r="L69" s="13">
        <f t="shared" si="11"/>
        <v>550000</v>
      </c>
      <c r="M69" s="13">
        <v>500000</v>
      </c>
      <c r="N69" s="13">
        <v>600000</v>
      </c>
    </row>
    <row r="70" spans="1:14" x14ac:dyDescent="0.25">
      <c r="A70" s="7" t="s">
        <v>47</v>
      </c>
      <c r="B70" s="15">
        <f t="shared" si="8"/>
        <v>9661000</v>
      </c>
      <c r="C70" s="15">
        <v>9321000</v>
      </c>
      <c r="D70" s="15">
        <v>9750000</v>
      </c>
      <c r="E70" s="15">
        <v>8300000</v>
      </c>
      <c r="F70" s="8">
        <f t="shared" si="9"/>
        <v>0</v>
      </c>
      <c r="G70" s="8">
        <v>0</v>
      </c>
      <c r="H70" s="8">
        <v>0</v>
      </c>
      <c r="I70" s="10">
        <f t="shared" si="10"/>
        <v>9611000</v>
      </c>
      <c r="J70" s="10">
        <v>9271000</v>
      </c>
      <c r="K70" s="10">
        <v>9700000</v>
      </c>
      <c r="L70" s="13">
        <f t="shared" si="11"/>
        <v>50000</v>
      </c>
      <c r="M70" s="13">
        <v>50000</v>
      </c>
      <c r="N70" s="13">
        <v>50000</v>
      </c>
    </row>
    <row r="71" spans="1:14" x14ac:dyDescent="0.25">
      <c r="A71" s="7" t="s">
        <v>48</v>
      </c>
      <c r="B71" s="15">
        <f t="shared" si="8"/>
        <v>194853300</v>
      </c>
      <c r="C71" s="15">
        <v>189369704</v>
      </c>
      <c r="D71" s="15">
        <v>148782693</v>
      </c>
      <c r="E71" s="15">
        <v>139802510</v>
      </c>
      <c r="F71" s="8">
        <f t="shared" si="9"/>
        <v>163436280</v>
      </c>
      <c r="G71" s="8">
        <v>159632684</v>
      </c>
      <c r="H71" s="8">
        <v>137955500</v>
      </c>
      <c r="I71" s="10">
        <f t="shared" si="10"/>
        <v>31417020</v>
      </c>
      <c r="J71" s="10">
        <v>29737020</v>
      </c>
      <c r="K71" s="10">
        <v>8000000</v>
      </c>
      <c r="L71" s="13">
        <f t="shared" si="11"/>
        <v>0</v>
      </c>
      <c r="M71" s="13">
        <v>0</v>
      </c>
      <c r="N71" s="13">
        <v>0</v>
      </c>
    </row>
    <row r="76" spans="1:14" x14ac:dyDescent="0.25">
      <c r="F76" s="25"/>
    </row>
    <row r="77" spans="1:14" ht="15" customHeight="1" x14ac:dyDescent="0.25"/>
    <row r="78" spans="1:14" ht="36" customHeight="1" x14ac:dyDescent="0.25"/>
  </sheetData>
  <mergeCells count="14">
    <mergeCell ref="I38:K38"/>
    <mergeCell ref="L38:N38"/>
    <mergeCell ref="A38:A39"/>
    <mergeCell ref="B38:B39"/>
    <mergeCell ref="C38:C39"/>
    <mergeCell ref="D38:D39"/>
    <mergeCell ref="E38:E39"/>
    <mergeCell ref="F38:H38"/>
    <mergeCell ref="O1:O2"/>
    <mergeCell ref="A1:A2"/>
    <mergeCell ref="B1:E1"/>
    <mergeCell ref="F1:I1"/>
    <mergeCell ref="J1:J2"/>
    <mergeCell ref="K1:N1"/>
  </mergeCells>
  <pageMargins left="0.70866141732283472" right="0.70866141732283472" top="0.98425196850393704" bottom="0.78740157480314965" header="0.31496062992125984" footer="0.31496062992125984"/>
  <pageSetup paperSize="9" scale="63" fitToHeight="2" orientation="landscape" r:id="rId1"/>
  <headerFooter>
    <oddHeader>&amp;C
&amp;"-,Tučné"&amp;14ROZPOČET VŠTE ČB 2019</oddHeader>
    <oddFooter>&amp;R&amp;P</oddFooter>
  </headerFooter>
  <rowBreaks count="1" manualBreakCount="1">
    <brk id="37" max="16383" man="1"/>
  </rowBreaks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4529B8-E972-481B-AE57-B0AF23CE9A46}">
  <sheetPr>
    <pageSetUpPr fitToPage="1"/>
  </sheetPr>
  <dimension ref="A1:O76"/>
  <sheetViews>
    <sheetView view="pageBreakPreview" zoomScaleNormal="100" zoomScaleSheetLayoutView="100" workbookViewId="0">
      <pane xSplit="2" ySplit="2" topLeftCell="C9" activePane="bottomRight" state="frozen"/>
      <selection pane="topRight" activeCell="C1" sqref="C1"/>
      <selection pane="bottomLeft" activeCell="A3" sqref="A3"/>
      <selection pane="bottomRight" activeCell="S21" sqref="S21"/>
    </sheetView>
  </sheetViews>
  <sheetFormatPr defaultRowHeight="15" x14ac:dyDescent="0.25"/>
  <cols>
    <col min="1" max="1" width="38" bestFit="1" customWidth="1"/>
    <col min="2" max="4" width="12.85546875" customWidth="1"/>
    <col min="5" max="5" width="13" customWidth="1"/>
    <col min="6" max="6" width="12.7109375" bestFit="1" customWidth="1"/>
    <col min="7" max="7" width="11.7109375" customWidth="1"/>
    <col min="8" max="8" width="11.28515625" bestFit="1" customWidth="1"/>
    <col min="9" max="9" width="11.28515625" customWidth="1"/>
    <col min="10" max="10" width="15.42578125" customWidth="1"/>
    <col min="11" max="11" width="11.140625" bestFit="1" customWidth="1"/>
    <col min="12" max="12" width="10.28515625" bestFit="1" customWidth="1"/>
    <col min="13" max="14" width="9.85546875" bestFit="1" customWidth="1"/>
    <col min="15" max="15" width="14.28515625" bestFit="1" customWidth="1"/>
  </cols>
  <sheetData>
    <row r="1" spans="1:15" ht="15" customHeight="1" x14ac:dyDescent="0.25">
      <c r="A1" s="45" t="s">
        <v>0</v>
      </c>
      <c r="B1" s="51" t="s">
        <v>1</v>
      </c>
      <c r="C1" s="52"/>
      <c r="D1" s="52"/>
      <c r="E1" s="53"/>
      <c r="F1" s="40" t="s">
        <v>2</v>
      </c>
      <c r="G1" s="40"/>
      <c r="H1" s="40"/>
      <c r="I1" s="40"/>
      <c r="J1" s="47" t="s">
        <v>3</v>
      </c>
      <c r="K1" s="42" t="s">
        <v>4</v>
      </c>
      <c r="L1" s="42"/>
      <c r="M1" s="42"/>
      <c r="N1" s="42"/>
      <c r="O1" s="43" t="s">
        <v>67</v>
      </c>
    </row>
    <row r="2" spans="1:15" x14ac:dyDescent="0.25">
      <c r="A2" s="46"/>
      <c r="B2" s="33" t="s">
        <v>6</v>
      </c>
      <c r="C2" s="2" t="s">
        <v>7</v>
      </c>
      <c r="D2" s="2" t="s">
        <v>8</v>
      </c>
      <c r="E2" s="2" t="s">
        <v>9</v>
      </c>
      <c r="F2" s="3" t="s">
        <v>6</v>
      </c>
      <c r="G2" s="4" t="s">
        <v>61</v>
      </c>
      <c r="H2" s="4" t="s">
        <v>11</v>
      </c>
      <c r="I2" s="4" t="s">
        <v>12</v>
      </c>
      <c r="J2" s="48"/>
      <c r="K2" s="5" t="s">
        <v>13</v>
      </c>
      <c r="L2" s="6" t="s">
        <v>14</v>
      </c>
      <c r="M2" s="6" t="s">
        <v>15</v>
      </c>
      <c r="N2" s="6" t="s">
        <v>16</v>
      </c>
      <c r="O2" s="44"/>
    </row>
    <row r="3" spans="1:15" s="25" customFormat="1" x14ac:dyDescent="0.25">
      <c r="A3" s="7" t="s">
        <v>17</v>
      </c>
      <c r="B3" s="8">
        <f>SUM(C3:E3)</f>
        <v>171322010</v>
      </c>
      <c r="C3" s="9">
        <f t="shared" ref="C3:I3" si="0">SUM(C4:C27)</f>
        <v>161160210</v>
      </c>
      <c r="D3" s="9">
        <f t="shared" si="0"/>
        <v>4438800</v>
      </c>
      <c r="E3" s="9">
        <f t="shared" si="0"/>
        <v>5723000</v>
      </c>
      <c r="F3" s="10">
        <f t="shared" si="0"/>
        <v>67642990</v>
      </c>
      <c r="G3" s="11">
        <f t="shared" si="0"/>
        <v>39566000</v>
      </c>
      <c r="H3" s="11">
        <f t="shared" si="0"/>
        <v>9000000</v>
      </c>
      <c r="I3" s="11">
        <f t="shared" si="0"/>
        <v>19076990</v>
      </c>
      <c r="J3" s="12">
        <f>B3+F3</f>
        <v>238965000</v>
      </c>
      <c r="K3" s="13">
        <f>SUM(K4:K27)</f>
        <v>8781000</v>
      </c>
      <c r="L3" s="14">
        <f>SUM(L4:L27)</f>
        <v>1010000</v>
      </c>
      <c r="M3" s="14">
        <f>SUM(M4:M27)</f>
        <v>1989000</v>
      </c>
      <c r="N3" s="14">
        <f>SUM(N4:N27)</f>
        <v>5782000</v>
      </c>
      <c r="O3" s="15">
        <f>J3+K3</f>
        <v>247746000</v>
      </c>
    </row>
    <row r="4" spans="1:15" x14ac:dyDescent="0.25">
      <c r="A4" s="7" t="s">
        <v>18</v>
      </c>
      <c r="B4" s="8">
        <f t="shared" ref="B4:B33" si="1">SUM(C4:E4)</f>
        <v>3885000</v>
      </c>
      <c r="C4" s="16">
        <v>3830000</v>
      </c>
      <c r="D4" s="16">
        <v>0</v>
      </c>
      <c r="E4" s="16">
        <v>55000</v>
      </c>
      <c r="F4" s="10">
        <f>SUM(G4:I4)</f>
        <v>1250000</v>
      </c>
      <c r="G4" s="17">
        <v>1250000</v>
      </c>
      <c r="H4" s="17">
        <v>0</v>
      </c>
      <c r="I4" s="17">
        <v>0</v>
      </c>
      <c r="J4" s="12">
        <f t="shared" ref="J4:J33" si="2">B4+F4</f>
        <v>5135000</v>
      </c>
      <c r="K4" s="13">
        <f>SUM(L4:N4)</f>
        <v>0</v>
      </c>
      <c r="L4" s="18">
        <v>0</v>
      </c>
      <c r="M4" s="18">
        <v>0</v>
      </c>
      <c r="N4" s="18">
        <v>0</v>
      </c>
      <c r="O4" s="15">
        <f t="shared" ref="O4:O33" si="3">J4+K4</f>
        <v>5135000</v>
      </c>
    </row>
    <row r="5" spans="1:15" x14ac:dyDescent="0.25">
      <c r="A5" s="7" t="s">
        <v>19</v>
      </c>
      <c r="B5" s="8">
        <f t="shared" si="1"/>
        <v>150000</v>
      </c>
      <c r="C5" s="16">
        <v>150000</v>
      </c>
      <c r="D5" s="16">
        <v>0</v>
      </c>
      <c r="E5" s="16">
        <v>0</v>
      </c>
      <c r="F5" s="10">
        <f t="shared" ref="F5:F31" si="4">SUM(G5:I5)</f>
        <v>0</v>
      </c>
      <c r="G5" s="17"/>
      <c r="H5" s="17">
        <v>0</v>
      </c>
      <c r="I5" s="17">
        <v>0</v>
      </c>
      <c r="J5" s="12">
        <f t="shared" si="2"/>
        <v>150000</v>
      </c>
      <c r="K5" s="13">
        <f t="shared" ref="K5:K27" si="5">SUM(L5:N5)</f>
        <v>0</v>
      </c>
      <c r="L5" s="18">
        <v>0</v>
      </c>
      <c r="M5" s="18">
        <v>0</v>
      </c>
      <c r="N5" s="18">
        <v>0</v>
      </c>
      <c r="O5" s="15">
        <f t="shared" si="3"/>
        <v>150000</v>
      </c>
    </row>
    <row r="6" spans="1:15" x14ac:dyDescent="0.25">
      <c r="A6" s="7" t="s">
        <v>20</v>
      </c>
      <c r="B6" s="8">
        <f t="shared" si="1"/>
        <v>1827000</v>
      </c>
      <c r="C6" s="16">
        <v>1778500</v>
      </c>
      <c r="D6" s="16">
        <v>0</v>
      </c>
      <c r="E6" s="16">
        <v>48500</v>
      </c>
      <c r="F6" s="10">
        <f t="shared" si="4"/>
        <v>2310000</v>
      </c>
      <c r="G6" s="17">
        <v>1850000</v>
      </c>
      <c r="H6" s="17">
        <v>200000</v>
      </c>
      <c r="I6" s="17">
        <v>260000</v>
      </c>
      <c r="J6" s="12">
        <f t="shared" si="2"/>
        <v>4137000</v>
      </c>
      <c r="K6" s="13">
        <f t="shared" si="5"/>
        <v>828000</v>
      </c>
      <c r="L6" s="18">
        <v>18000</v>
      </c>
      <c r="M6" s="18">
        <v>540000</v>
      </c>
      <c r="N6" s="18">
        <v>270000</v>
      </c>
      <c r="O6" s="15">
        <f t="shared" si="3"/>
        <v>4965000</v>
      </c>
    </row>
    <row r="7" spans="1:15" x14ac:dyDescent="0.25">
      <c r="A7" s="7" t="s">
        <v>21</v>
      </c>
      <c r="B7" s="8">
        <f t="shared" si="1"/>
        <v>753000</v>
      </c>
      <c r="C7" s="16">
        <v>753000</v>
      </c>
      <c r="D7" s="16">
        <v>0</v>
      </c>
      <c r="E7" s="16">
        <v>0</v>
      </c>
      <c r="F7" s="10">
        <f t="shared" si="4"/>
        <v>0</v>
      </c>
      <c r="G7" s="17">
        <v>0</v>
      </c>
      <c r="H7" s="17">
        <v>0</v>
      </c>
      <c r="I7" s="17">
        <v>0</v>
      </c>
      <c r="J7" s="12">
        <f t="shared" si="2"/>
        <v>753000</v>
      </c>
      <c r="K7" s="13">
        <f t="shared" si="5"/>
        <v>0</v>
      </c>
      <c r="L7" s="18">
        <v>0</v>
      </c>
      <c r="M7" s="18">
        <v>0</v>
      </c>
      <c r="N7" s="18">
        <v>0</v>
      </c>
      <c r="O7" s="15">
        <f t="shared" si="3"/>
        <v>753000</v>
      </c>
    </row>
    <row r="8" spans="1:15" x14ac:dyDescent="0.25">
      <c r="A8" s="7" t="s">
        <v>22</v>
      </c>
      <c r="B8" s="8">
        <f t="shared" si="1"/>
        <v>2090000</v>
      </c>
      <c r="C8" s="16">
        <v>2050000</v>
      </c>
      <c r="D8" s="16">
        <v>0</v>
      </c>
      <c r="E8" s="16">
        <v>40000</v>
      </c>
      <c r="F8" s="10">
        <f t="shared" si="4"/>
        <v>220000</v>
      </c>
      <c r="G8" s="17">
        <v>0</v>
      </c>
      <c r="H8" s="17">
        <v>0</v>
      </c>
      <c r="I8" s="17">
        <v>220000</v>
      </c>
      <c r="J8" s="12">
        <f t="shared" si="2"/>
        <v>2310000</v>
      </c>
      <c r="K8" s="13">
        <f t="shared" si="5"/>
        <v>170000</v>
      </c>
      <c r="L8" s="18">
        <v>80000</v>
      </c>
      <c r="M8" s="18">
        <v>60000</v>
      </c>
      <c r="N8" s="18">
        <v>30000</v>
      </c>
      <c r="O8" s="15">
        <f t="shared" si="3"/>
        <v>2480000</v>
      </c>
    </row>
    <row r="9" spans="1:15" x14ac:dyDescent="0.25">
      <c r="A9" s="7" t="s">
        <v>23</v>
      </c>
      <c r="B9" s="8">
        <f t="shared" si="1"/>
        <v>800000</v>
      </c>
      <c r="C9" s="16">
        <v>800000</v>
      </c>
      <c r="D9" s="16">
        <v>0</v>
      </c>
      <c r="E9" s="16">
        <v>0</v>
      </c>
      <c r="F9" s="10">
        <f t="shared" si="4"/>
        <v>400000</v>
      </c>
      <c r="G9" s="17">
        <v>0</v>
      </c>
      <c r="H9" s="17">
        <v>0</v>
      </c>
      <c r="I9" s="17">
        <v>400000</v>
      </c>
      <c r="J9" s="12">
        <f t="shared" si="2"/>
        <v>1200000</v>
      </c>
      <c r="K9" s="13">
        <f t="shared" si="5"/>
        <v>340000</v>
      </c>
      <c r="L9" s="18">
        <v>300000</v>
      </c>
      <c r="M9" s="18">
        <v>40000</v>
      </c>
      <c r="N9" s="18">
        <v>0</v>
      </c>
      <c r="O9" s="15">
        <f t="shared" si="3"/>
        <v>1540000</v>
      </c>
    </row>
    <row r="10" spans="1:15" x14ac:dyDescent="0.25">
      <c r="A10" s="7" t="s">
        <v>24</v>
      </c>
      <c r="B10" s="8">
        <f t="shared" si="1"/>
        <v>2450000</v>
      </c>
      <c r="C10" s="16">
        <v>2000000</v>
      </c>
      <c r="D10" s="16">
        <v>0</v>
      </c>
      <c r="E10" s="16">
        <v>450000</v>
      </c>
      <c r="F10" s="10">
        <f t="shared" si="4"/>
        <v>250000</v>
      </c>
      <c r="G10" s="17">
        <v>150000</v>
      </c>
      <c r="H10" s="17">
        <v>0</v>
      </c>
      <c r="I10" s="17">
        <v>100000</v>
      </c>
      <c r="J10" s="12">
        <f t="shared" si="2"/>
        <v>2700000</v>
      </c>
      <c r="K10" s="13">
        <f t="shared" si="5"/>
        <v>50000</v>
      </c>
      <c r="L10" s="18">
        <v>0</v>
      </c>
      <c r="M10" s="18">
        <v>0</v>
      </c>
      <c r="N10" s="18">
        <v>50000</v>
      </c>
      <c r="O10" s="15">
        <f t="shared" si="3"/>
        <v>2750000</v>
      </c>
    </row>
    <row r="11" spans="1:15" x14ac:dyDescent="0.25">
      <c r="A11" s="7" t="s">
        <v>25</v>
      </c>
      <c r="B11" s="8">
        <f t="shared" si="1"/>
        <v>0</v>
      </c>
      <c r="C11" s="16">
        <v>0</v>
      </c>
      <c r="D11" s="16">
        <v>0</v>
      </c>
      <c r="E11" s="16">
        <v>0</v>
      </c>
      <c r="F11" s="10">
        <f t="shared" si="4"/>
        <v>1117000</v>
      </c>
      <c r="G11" s="17">
        <v>0</v>
      </c>
      <c r="H11" s="17">
        <v>367000</v>
      </c>
      <c r="I11" s="17">
        <v>750000</v>
      </c>
      <c r="J11" s="12">
        <f t="shared" si="2"/>
        <v>1117000</v>
      </c>
      <c r="K11" s="13">
        <f t="shared" si="5"/>
        <v>500000</v>
      </c>
      <c r="L11" s="18">
        <v>0</v>
      </c>
      <c r="M11" s="18">
        <v>200000</v>
      </c>
      <c r="N11" s="18">
        <v>300000</v>
      </c>
      <c r="O11" s="15">
        <f t="shared" si="3"/>
        <v>1617000</v>
      </c>
    </row>
    <row r="12" spans="1:15" x14ac:dyDescent="0.25">
      <c r="A12" s="7" t="s">
        <v>26</v>
      </c>
      <c r="B12" s="8">
        <f t="shared" si="1"/>
        <v>6940000</v>
      </c>
      <c r="C12" s="16">
        <v>6700000</v>
      </c>
      <c r="D12" s="16">
        <v>0</v>
      </c>
      <c r="E12" s="16">
        <v>240000</v>
      </c>
      <c r="F12" s="10">
        <f t="shared" si="4"/>
        <v>1760000</v>
      </c>
      <c r="G12" s="17">
        <v>760000</v>
      </c>
      <c r="H12" s="17">
        <v>1000000</v>
      </c>
      <c r="I12" s="17">
        <v>0</v>
      </c>
      <c r="J12" s="12">
        <f t="shared" si="2"/>
        <v>8700000</v>
      </c>
      <c r="K12" s="13">
        <f t="shared" si="5"/>
        <v>0</v>
      </c>
      <c r="L12" s="18">
        <v>0</v>
      </c>
      <c r="M12" s="18">
        <v>0</v>
      </c>
      <c r="N12" s="18">
        <v>0</v>
      </c>
      <c r="O12" s="15">
        <f t="shared" si="3"/>
        <v>8700000</v>
      </c>
    </row>
    <row r="13" spans="1:15" x14ac:dyDescent="0.25">
      <c r="A13" s="7" t="s">
        <v>27</v>
      </c>
      <c r="B13" s="8">
        <f t="shared" si="1"/>
        <v>1900000</v>
      </c>
      <c r="C13" s="16">
        <v>1900000</v>
      </c>
      <c r="D13" s="16">
        <v>0</v>
      </c>
      <c r="E13" s="16">
        <v>0</v>
      </c>
      <c r="F13" s="10">
        <f t="shared" si="4"/>
        <v>0</v>
      </c>
      <c r="G13" s="17">
        <v>0</v>
      </c>
      <c r="H13" s="17">
        <v>0</v>
      </c>
      <c r="I13" s="17">
        <v>0</v>
      </c>
      <c r="J13" s="12">
        <f t="shared" si="2"/>
        <v>1900000</v>
      </c>
      <c r="K13" s="13">
        <f t="shared" si="5"/>
        <v>251000</v>
      </c>
      <c r="L13" s="18">
        <v>0</v>
      </c>
      <c r="M13" s="18">
        <v>0</v>
      </c>
      <c r="N13" s="18">
        <v>251000</v>
      </c>
      <c r="O13" s="15">
        <f t="shared" si="3"/>
        <v>2151000</v>
      </c>
    </row>
    <row r="14" spans="1:15" x14ac:dyDescent="0.25">
      <c r="A14" s="7" t="s">
        <v>28</v>
      </c>
      <c r="B14" s="8">
        <f t="shared" si="1"/>
        <v>5445000</v>
      </c>
      <c r="C14" s="16">
        <v>5097000</v>
      </c>
      <c r="D14" s="16">
        <v>0</v>
      </c>
      <c r="E14" s="16">
        <v>348000</v>
      </c>
      <c r="F14" s="10">
        <f t="shared" si="4"/>
        <v>3120000</v>
      </c>
      <c r="G14" s="17">
        <v>90000</v>
      </c>
      <c r="H14" s="17">
        <v>2658000</v>
      </c>
      <c r="I14" s="17">
        <v>372000</v>
      </c>
      <c r="J14" s="12">
        <f t="shared" si="2"/>
        <v>8565000</v>
      </c>
      <c r="K14" s="13">
        <f t="shared" si="5"/>
        <v>1096000</v>
      </c>
      <c r="L14" s="18">
        <v>337000</v>
      </c>
      <c r="M14" s="18">
        <v>159000</v>
      </c>
      <c r="N14" s="18">
        <v>600000</v>
      </c>
      <c r="O14" s="15">
        <f t="shared" si="3"/>
        <v>9661000</v>
      </c>
    </row>
    <row r="15" spans="1:15" x14ac:dyDescent="0.25">
      <c r="A15" s="7" t="s">
        <v>29</v>
      </c>
      <c r="B15" s="8">
        <f t="shared" si="1"/>
        <v>591000</v>
      </c>
      <c r="C15" s="16">
        <v>591000</v>
      </c>
      <c r="D15" s="16">
        <v>0</v>
      </c>
      <c r="E15" s="16">
        <v>0</v>
      </c>
      <c r="F15" s="10">
        <f t="shared" si="4"/>
        <v>0</v>
      </c>
      <c r="G15" s="17">
        <v>0</v>
      </c>
      <c r="H15" s="17">
        <v>0</v>
      </c>
      <c r="I15" s="17">
        <v>0</v>
      </c>
      <c r="J15" s="12">
        <f t="shared" si="2"/>
        <v>591000</v>
      </c>
      <c r="K15" s="13">
        <f t="shared" si="5"/>
        <v>0</v>
      </c>
      <c r="L15" s="18">
        <v>0</v>
      </c>
      <c r="M15" s="18">
        <v>0</v>
      </c>
      <c r="N15" s="18">
        <v>0</v>
      </c>
      <c r="O15" s="15">
        <f t="shared" si="3"/>
        <v>591000</v>
      </c>
    </row>
    <row r="16" spans="1:15" x14ac:dyDescent="0.25">
      <c r="A16" s="7" t="s">
        <v>31</v>
      </c>
      <c r="B16" s="8">
        <f t="shared" si="1"/>
        <v>6000000</v>
      </c>
      <c r="C16" s="16">
        <v>6000000</v>
      </c>
      <c r="D16" s="16">
        <v>0</v>
      </c>
      <c r="E16" s="16">
        <v>0</v>
      </c>
      <c r="F16" s="10">
        <f t="shared" si="4"/>
        <v>1635000</v>
      </c>
      <c r="G16" s="17">
        <v>0</v>
      </c>
      <c r="H16" s="17">
        <v>500000</v>
      </c>
      <c r="I16" s="17">
        <v>1135000</v>
      </c>
      <c r="J16" s="12">
        <f t="shared" si="2"/>
        <v>7635000</v>
      </c>
      <c r="K16" s="13">
        <f t="shared" si="5"/>
        <v>0</v>
      </c>
      <c r="L16" s="18">
        <v>0</v>
      </c>
      <c r="M16" s="18">
        <v>0</v>
      </c>
      <c r="N16" s="18">
        <v>0</v>
      </c>
      <c r="O16" s="15">
        <f t="shared" si="3"/>
        <v>7635000</v>
      </c>
    </row>
    <row r="17" spans="1:15" x14ac:dyDescent="0.25">
      <c r="A17" s="7" t="s">
        <v>32</v>
      </c>
      <c r="B17" s="8">
        <f t="shared" si="1"/>
        <v>750000</v>
      </c>
      <c r="C17" s="16">
        <v>750000</v>
      </c>
      <c r="D17" s="16">
        <v>0</v>
      </c>
      <c r="E17" s="16">
        <v>0</v>
      </c>
      <c r="F17" s="10">
        <f t="shared" si="4"/>
        <v>316000</v>
      </c>
      <c r="G17" s="17">
        <v>0</v>
      </c>
      <c r="H17" s="17">
        <v>316000</v>
      </c>
      <c r="I17" s="17">
        <v>0</v>
      </c>
      <c r="J17" s="12">
        <f t="shared" si="2"/>
        <v>1066000</v>
      </c>
      <c r="K17" s="13">
        <f t="shared" si="5"/>
        <v>0</v>
      </c>
      <c r="L17" s="18">
        <v>0</v>
      </c>
      <c r="M17" s="18">
        <v>0</v>
      </c>
      <c r="N17" s="18">
        <v>0</v>
      </c>
      <c r="O17" s="15">
        <f t="shared" si="3"/>
        <v>1066000</v>
      </c>
    </row>
    <row r="18" spans="1:15" x14ac:dyDescent="0.25">
      <c r="A18" s="7" t="s">
        <v>33</v>
      </c>
      <c r="B18" s="8">
        <f t="shared" si="1"/>
        <v>370000</v>
      </c>
      <c r="C18" s="16">
        <v>370000</v>
      </c>
      <c r="D18" s="16">
        <v>0</v>
      </c>
      <c r="E18" s="16">
        <v>0</v>
      </c>
      <c r="F18" s="10">
        <f t="shared" si="4"/>
        <v>62000</v>
      </c>
      <c r="G18" s="17">
        <v>0</v>
      </c>
      <c r="H18" s="17">
        <v>62000</v>
      </c>
      <c r="I18" s="17">
        <v>0</v>
      </c>
      <c r="J18" s="12">
        <f t="shared" si="2"/>
        <v>432000</v>
      </c>
      <c r="K18" s="13">
        <f t="shared" si="5"/>
        <v>7000</v>
      </c>
      <c r="L18" s="18">
        <v>2000</v>
      </c>
      <c r="M18" s="18">
        <v>5000</v>
      </c>
      <c r="N18" s="18">
        <v>0</v>
      </c>
      <c r="O18" s="15">
        <f t="shared" si="3"/>
        <v>439000</v>
      </c>
    </row>
    <row r="19" spans="1:15" x14ac:dyDescent="0.25">
      <c r="A19" s="7" t="s">
        <v>34</v>
      </c>
      <c r="B19" s="8">
        <f t="shared" si="1"/>
        <v>115106210</v>
      </c>
      <c r="C19" s="16">
        <v>114241210</v>
      </c>
      <c r="D19" s="16">
        <v>0</v>
      </c>
      <c r="E19" s="16">
        <v>865000</v>
      </c>
      <c r="F19" s="10">
        <f t="shared" si="4"/>
        <v>30212790</v>
      </c>
      <c r="G19" s="17">
        <v>27466000</v>
      </c>
      <c r="H19" s="17">
        <v>2485000</v>
      </c>
      <c r="I19" s="17">
        <v>261790</v>
      </c>
      <c r="J19" s="12">
        <f t="shared" si="2"/>
        <v>145319000</v>
      </c>
      <c r="K19" s="13">
        <f t="shared" si="5"/>
        <v>5024000</v>
      </c>
      <c r="L19" s="18">
        <v>263000</v>
      </c>
      <c r="M19" s="18">
        <v>930000</v>
      </c>
      <c r="N19" s="18">
        <v>3831000</v>
      </c>
      <c r="O19" s="15">
        <f t="shared" si="3"/>
        <v>150343000</v>
      </c>
    </row>
    <row r="20" spans="1:15" x14ac:dyDescent="0.25">
      <c r="A20" s="7" t="s">
        <v>35</v>
      </c>
      <c r="B20" s="8">
        <f t="shared" si="1"/>
        <v>552000</v>
      </c>
      <c r="C20" s="16">
        <v>552000</v>
      </c>
      <c r="D20" s="16">
        <v>0</v>
      </c>
      <c r="E20" s="16">
        <v>0</v>
      </c>
      <c r="F20" s="10">
        <f t="shared" si="4"/>
        <v>432000</v>
      </c>
      <c r="G20" s="17">
        <v>0</v>
      </c>
      <c r="H20" s="17">
        <v>432000</v>
      </c>
      <c r="I20" s="17">
        <v>0</v>
      </c>
      <c r="J20" s="12">
        <f t="shared" si="2"/>
        <v>984000</v>
      </c>
      <c r="K20" s="13">
        <f t="shared" si="5"/>
        <v>0</v>
      </c>
      <c r="L20" s="18">
        <v>0</v>
      </c>
      <c r="M20" s="18">
        <v>0</v>
      </c>
      <c r="N20" s="18">
        <v>0</v>
      </c>
      <c r="O20" s="15">
        <f t="shared" si="3"/>
        <v>984000</v>
      </c>
    </row>
    <row r="21" spans="1:15" x14ac:dyDescent="0.25">
      <c r="A21" s="7" t="s">
        <v>36</v>
      </c>
      <c r="B21" s="8">
        <f t="shared" si="1"/>
        <v>36000</v>
      </c>
      <c r="C21" s="16">
        <v>36000</v>
      </c>
      <c r="D21" s="16">
        <v>0</v>
      </c>
      <c r="E21" s="16">
        <v>0</v>
      </c>
      <c r="F21" s="10">
        <f t="shared" si="4"/>
        <v>0</v>
      </c>
      <c r="G21" s="17">
        <v>0</v>
      </c>
      <c r="H21" s="17">
        <v>0</v>
      </c>
      <c r="I21" s="17">
        <v>0</v>
      </c>
      <c r="J21" s="12">
        <f t="shared" si="2"/>
        <v>36000</v>
      </c>
      <c r="K21" s="13">
        <f t="shared" si="5"/>
        <v>0</v>
      </c>
      <c r="L21" s="18">
        <v>0</v>
      </c>
      <c r="M21" s="18">
        <v>0</v>
      </c>
      <c r="N21" s="18">
        <v>0</v>
      </c>
      <c r="O21" s="15">
        <f t="shared" si="3"/>
        <v>36000</v>
      </c>
    </row>
    <row r="22" spans="1:15" x14ac:dyDescent="0.25">
      <c r="A22" s="7" t="s">
        <v>37</v>
      </c>
      <c r="B22" s="8">
        <f t="shared" si="1"/>
        <v>5123000</v>
      </c>
      <c r="C22" s="16">
        <v>4726500</v>
      </c>
      <c r="D22" s="16">
        <v>0</v>
      </c>
      <c r="E22" s="16">
        <v>396500</v>
      </c>
      <c r="F22" s="10">
        <f t="shared" si="4"/>
        <v>1361000</v>
      </c>
      <c r="G22" s="17">
        <v>0</v>
      </c>
      <c r="H22" s="17">
        <v>980000</v>
      </c>
      <c r="I22" s="17">
        <v>381000</v>
      </c>
      <c r="J22" s="12">
        <f t="shared" si="2"/>
        <v>6484000</v>
      </c>
      <c r="K22" s="13">
        <f t="shared" si="5"/>
        <v>515000</v>
      </c>
      <c r="L22" s="18">
        <v>10000</v>
      </c>
      <c r="M22" s="18">
        <v>55000</v>
      </c>
      <c r="N22" s="18">
        <v>450000</v>
      </c>
      <c r="O22" s="15">
        <f t="shared" si="3"/>
        <v>6999000</v>
      </c>
    </row>
    <row r="23" spans="1:15" x14ac:dyDescent="0.25">
      <c r="A23" s="7" t="s">
        <v>38</v>
      </c>
      <c r="B23" s="8">
        <f t="shared" si="1"/>
        <v>40000</v>
      </c>
      <c r="C23" s="16">
        <v>40000</v>
      </c>
      <c r="D23" s="16">
        <v>0</v>
      </c>
      <c r="E23" s="16">
        <v>0</v>
      </c>
      <c r="F23" s="10">
        <f t="shared" si="4"/>
        <v>0</v>
      </c>
      <c r="G23" s="17">
        <v>0</v>
      </c>
      <c r="H23" s="17">
        <v>0</v>
      </c>
      <c r="I23" s="17">
        <v>0</v>
      </c>
      <c r="J23" s="12">
        <f t="shared" si="2"/>
        <v>40000</v>
      </c>
      <c r="K23" s="13">
        <f t="shared" si="5"/>
        <v>0</v>
      </c>
      <c r="L23" s="18">
        <v>0</v>
      </c>
      <c r="M23" s="18">
        <v>0</v>
      </c>
      <c r="N23" s="18">
        <v>0</v>
      </c>
      <c r="O23" s="15">
        <f t="shared" si="3"/>
        <v>40000</v>
      </c>
    </row>
    <row r="24" spans="1:15" x14ac:dyDescent="0.25">
      <c r="A24" s="7" t="s">
        <v>39</v>
      </c>
      <c r="B24" s="8">
        <f t="shared" si="1"/>
        <v>730000</v>
      </c>
      <c r="C24" s="16">
        <v>730000</v>
      </c>
      <c r="D24" s="16">
        <v>0</v>
      </c>
      <c r="E24" s="16">
        <v>0</v>
      </c>
      <c r="F24" s="10">
        <f t="shared" si="4"/>
        <v>0</v>
      </c>
      <c r="G24" s="17">
        <v>0</v>
      </c>
      <c r="H24" s="17">
        <v>0</v>
      </c>
      <c r="I24" s="17">
        <v>0</v>
      </c>
      <c r="J24" s="12">
        <f t="shared" si="2"/>
        <v>730000</v>
      </c>
      <c r="K24" s="13">
        <f t="shared" si="5"/>
        <v>0</v>
      </c>
      <c r="L24" s="18">
        <v>0</v>
      </c>
      <c r="M24" s="18">
        <v>0</v>
      </c>
      <c r="N24" s="18">
        <v>0</v>
      </c>
      <c r="O24" s="15">
        <f t="shared" si="3"/>
        <v>730000</v>
      </c>
    </row>
    <row r="25" spans="1:15" x14ac:dyDescent="0.25">
      <c r="A25" s="7" t="s">
        <v>40</v>
      </c>
      <c r="B25" s="8">
        <f t="shared" si="1"/>
        <v>7718800</v>
      </c>
      <c r="C25" s="16">
        <v>0</v>
      </c>
      <c r="D25" s="16">
        <v>4438800</v>
      </c>
      <c r="E25" s="16">
        <v>3280000</v>
      </c>
      <c r="F25" s="10">
        <f t="shared" si="4"/>
        <v>13197200</v>
      </c>
      <c r="G25" s="17">
        <v>8000000</v>
      </c>
      <c r="H25" s="17">
        <v>0</v>
      </c>
      <c r="I25" s="17">
        <v>5197200</v>
      </c>
      <c r="J25" s="12">
        <f t="shared" si="2"/>
        <v>20916000</v>
      </c>
      <c r="K25" s="13">
        <f t="shared" si="5"/>
        <v>0</v>
      </c>
      <c r="L25" s="18">
        <v>0</v>
      </c>
      <c r="M25" s="18">
        <v>0</v>
      </c>
      <c r="N25" s="18">
        <v>0</v>
      </c>
      <c r="O25" s="15">
        <f t="shared" si="3"/>
        <v>20916000</v>
      </c>
    </row>
    <row r="26" spans="1:15" x14ac:dyDescent="0.25">
      <c r="A26" s="7" t="s">
        <v>41</v>
      </c>
      <c r="B26" s="8">
        <f t="shared" si="1"/>
        <v>8000000</v>
      </c>
      <c r="C26" s="16">
        <v>8000000</v>
      </c>
      <c r="D26" s="16">
        <v>0</v>
      </c>
      <c r="E26" s="16">
        <v>0</v>
      </c>
      <c r="F26" s="10">
        <f t="shared" si="4"/>
        <v>10000000</v>
      </c>
      <c r="G26" s="17">
        <v>0</v>
      </c>
      <c r="H26" s="17">
        <v>0</v>
      </c>
      <c r="I26" s="17">
        <v>10000000</v>
      </c>
      <c r="J26" s="12">
        <f t="shared" si="2"/>
        <v>18000000</v>
      </c>
      <c r="K26" s="13">
        <f t="shared" si="5"/>
        <v>0</v>
      </c>
      <c r="L26" s="18">
        <v>0</v>
      </c>
      <c r="M26" s="18">
        <v>0</v>
      </c>
      <c r="N26" s="18">
        <v>0</v>
      </c>
      <c r="O26" s="15">
        <f t="shared" si="3"/>
        <v>18000000</v>
      </c>
    </row>
    <row r="27" spans="1:15" x14ac:dyDescent="0.25">
      <c r="A27" s="7" t="s">
        <v>42</v>
      </c>
      <c r="B27" s="8">
        <f t="shared" si="1"/>
        <v>65000</v>
      </c>
      <c r="C27" s="16">
        <v>65000</v>
      </c>
      <c r="D27" s="16">
        <v>0</v>
      </c>
      <c r="E27" s="16">
        <v>0</v>
      </c>
      <c r="F27" s="10">
        <f t="shared" si="4"/>
        <v>0</v>
      </c>
      <c r="G27" s="17">
        <v>0</v>
      </c>
      <c r="H27" s="17">
        <v>0</v>
      </c>
      <c r="I27" s="17">
        <v>0</v>
      </c>
      <c r="J27" s="12">
        <f t="shared" si="2"/>
        <v>65000</v>
      </c>
      <c r="K27" s="13">
        <f t="shared" si="5"/>
        <v>0</v>
      </c>
      <c r="L27" s="18">
        <v>0</v>
      </c>
      <c r="M27" s="18">
        <v>0</v>
      </c>
      <c r="N27" s="18">
        <v>0</v>
      </c>
      <c r="O27" s="15">
        <f t="shared" si="3"/>
        <v>65000</v>
      </c>
    </row>
    <row r="28" spans="1:15" x14ac:dyDescent="0.25">
      <c r="A28" s="7" t="s">
        <v>43</v>
      </c>
      <c r="B28" s="8">
        <f t="shared" si="1"/>
        <v>171322010</v>
      </c>
      <c r="C28" s="9">
        <f>SUM(C29:C33)</f>
        <v>161160210</v>
      </c>
      <c r="D28" s="9">
        <f>SUM(D29:D33)</f>
        <v>4438800</v>
      </c>
      <c r="E28" s="9">
        <f>SUM(E29:E33)</f>
        <v>5723000</v>
      </c>
      <c r="F28" s="10">
        <f t="shared" si="4"/>
        <v>67642990</v>
      </c>
      <c r="G28" s="11">
        <f>SUM(G29:G33)</f>
        <v>39566000</v>
      </c>
      <c r="H28" s="11">
        <f>SUM(H29:H33)</f>
        <v>9000000</v>
      </c>
      <c r="I28" s="11">
        <f>SUM(I29:I33)</f>
        <v>19076990</v>
      </c>
      <c r="J28" s="12">
        <f t="shared" si="2"/>
        <v>238965000</v>
      </c>
      <c r="K28" s="13">
        <f>SUM(L28:N28)</f>
        <v>8781000</v>
      </c>
      <c r="L28" s="14">
        <f>SUM(L29:L33)</f>
        <v>1010000</v>
      </c>
      <c r="M28" s="14">
        <f>SUM(M29:M33)</f>
        <v>1989000</v>
      </c>
      <c r="N28" s="14">
        <f>SUM(N29:N33)</f>
        <v>5782000</v>
      </c>
      <c r="O28" s="15">
        <f t="shared" si="3"/>
        <v>247746000</v>
      </c>
    </row>
    <row r="29" spans="1:15" x14ac:dyDescent="0.25">
      <c r="A29" s="7" t="s">
        <v>44</v>
      </c>
      <c r="B29" s="8">
        <f t="shared" si="1"/>
        <v>0</v>
      </c>
      <c r="C29" s="16">
        <v>0</v>
      </c>
      <c r="D29" s="16">
        <v>0</v>
      </c>
      <c r="E29" s="16">
        <v>0</v>
      </c>
      <c r="F29" s="10">
        <f t="shared" si="4"/>
        <v>0</v>
      </c>
      <c r="G29" s="17">
        <v>0</v>
      </c>
      <c r="H29" s="17">
        <v>0</v>
      </c>
      <c r="I29" s="17">
        <v>0</v>
      </c>
      <c r="J29" s="12">
        <f t="shared" si="2"/>
        <v>0</v>
      </c>
      <c r="K29" s="13">
        <f t="shared" ref="K29:K31" si="6">SUM(L29:N29)</f>
        <v>739000</v>
      </c>
      <c r="L29" s="18">
        <v>0</v>
      </c>
      <c r="M29" s="18">
        <v>739000</v>
      </c>
      <c r="N29" s="18">
        <v>0</v>
      </c>
      <c r="O29" s="15">
        <f t="shared" si="3"/>
        <v>739000</v>
      </c>
    </row>
    <row r="30" spans="1:15" x14ac:dyDescent="0.25">
      <c r="A30" s="7" t="s">
        <v>45</v>
      </c>
      <c r="B30" s="8">
        <f t="shared" si="1"/>
        <v>0</v>
      </c>
      <c r="C30" s="16">
        <v>0</v>
      </c>
      <c r="D30" s="16">
        <v>0</v>
      </c>
      <c r="E30" s="16">
        <v>0</v>
      </c>
      <c r="F30" s="10">
        <f t="shared" si="4"/>
        <v>16076990</v>
      </c>
      <c r="G30" s="17">
        <v>0</v>
      </c>
      <c r="H30" s="17">
        <v>9000000</v>
      </c>
      <c r="I30" s="17">
        <v>7076990</v>
      </c>
      <c r="J30" s="12">
        <f t="shared" si="2"/>
        <v>16076990</v>
      </c>
      <c r="K30" s="13">
        <f t="shared" si="6"/>
        <v>7242000</v>
      </c>
      <c r="L30" s="18">
        <v>960000</v>
      </c>
      <c r="M30" s="18">
        <v>500000</v>
      </c>
      <c r="N30" s="18">
        <v>5782000</v>
      </c>
      <c r="O30" s="15">
        <f t="shared" si="3"/>
        <v>23318990</v>
      </c>
    </row>
    <row r="31" spans="1:15" x14ac:dyDescent="0.25">
      <c r="A31" s="7" t="s">
        <v>46</v>
      </c>
      <c r="B31" s="8">
        <f t="shared" si="1"/>
        <v>0</v>
      </c>
      <c r="C31" s="16">
        <v>0</v>
      </c>
      <c r="D31" s="16">
        <v>0</v>
      </c>
      <c r="E31" s="16">
        <v>0</v>
      </c>
      <c r="F31" s="10">
        <f t="shared" si="4"/>
        <v>0</v>
      </c>
      <c r="G31" s="17">
        <v>0</v>
      </c>
      <c r="H31" s="17">
        <v>0</v>
      </c>
      <c r="I31" s="17">
        <v>0</v>
      </c>
      <c r="J31" s="12">
        <f t="shared" si="2"/>
        <v>0</v>
      </c>
      <c r="K31" s="13">
        <f t="shared" si="6"/>
        <v>750000</v>
      </c>
      <c r="L31" s="18">
        <v>0</v>
      </c>
      <c r="M31" s="18">
        <v>750000</v>
      </c>
      <c r="N31" s="18">
        <v>0</v>
      </c>
      <c r="O31" s="15">
        <f t="shared" si="3"/>
        <v>750000</v>
      </c>
    </row>
    <row r="32" spans="1:15" x14ac:dyDescent="0.25">
      <c r="A32" s="7" t="s">
        <v>47</v>
      </c>
      <c r="B32" s="8">
        <f t="shared" si="1"/>
        <v>0</v>
      </c>
      <c r="C32" s="16">
        <v>0</v>
      </c>
      <c r="D32" s="16">
        <v>0</v>
      </c>
      <c r="E32" s="16">
        <v>0</v>
      </c>
      <c r="F32" s="10">
        <f>SUM(G32:I32)</f>
        <v>12000000</v>
      </c>
      <c r="G32" s="17">
        <v>0</v>
      </c>
      <c r="H32" s="17">
        <v>0</v>
      </c>
      <c r="I32" s="17">
        <v>12000000</v>
      </c>
      <c r="J32" s="12">
        <f t="shared" si="2"/>
        <v>12000000</v>
      </c>
      <c r="K32" s="13">
        <f>SUM(L32:N32)</f>
        <v>50000</v>
      </c>
      <c r="L32" s="18">
        <v>50000</v>
      </c>
      <c r="M32" s="18">
        <v>0</v>
      </c>
      <c r="N32" s="18">
        <v>0</v>
      </c>
      <c r="O32" s="15">
        <f t="shared" si="3"/>
        <v>12050000</v>
      </c>
    </row>
    <row r="33" spans="1:15" x14ac:dyDescent="0.25">
      <c r="A33" s="7" t="s">
        <v>48</v>
      </c>
      <c r="B33" s="8">
        <f t="shared" si="1"/>
        <v>171322010</v>
      </c>
      <c r="C33" s="16">
        <v>161160210</v>
      </c>
      <c r="D33" s="16">
        <v>4438800</v>
      </c>
      <c r="E33" s="16">
        <v>5723000</v>
      </c>
      <c r="F33" s="10">
        <f>SUM(G33:I33)</f>
        <v>39566000</v>
      </c>
      <c r="G33" s="17">
        <v>39566000</v>
      </c>
      <c r="H33" s="17">
        <v>0</v>
      </c>
      <c r="I33" s="17">
        <v>0</v>
      </c>
      <c r="J33" s="12">
        <f t="shared" si="2"/>
        <v>210888010</v>
      </c>
      <c r="K33" s="13">
        <v>0</v>
      </c>
      <c r="L33" s="18">
        <v>0</v>
      </c>
      <c r="M33" s="18">
        <v>0</v>
      </c>
      <c r="N33" s="18">
        <v>0</v>
      </c>
      <c r="O33" s="15">
        <f t="shared" si="3"/>
        <v>210888010</v>
      </c>
    </row>
    <row r="37" spans="1:15" ht="15" customHeight="1" x14ac:dyDescent="0.25">
      <c r="A37" s="49" t="s">
        <v>0</v>
      </c>
      <c r="B37" s="43" t="s">
        <v>67</v>
      </c>
      <c r="C37" s="43" t="s">
        <v>66</v>
      </c>
      <c r="D37" s="43" t="s">
        <v>65</v>
      </c>
      <c r="E37" s="43" t="s">
        <v>62</v>
      </c>
      <c r="F37" s="59" t="s">
        <v>1</v>
      </c>
      <c r="G37" s="60"/>
      <c r="H37" s="61"/>
      <c r="I37" s="54" t="s">
        <v>2</v>
      </c>
      <c r="J37" s="55"/>
      <c r="K37" s="56"/>
      <c r="L37" s="57" t="s">
        <v>4</v>
      </c>
      <c r="M37" s="58"/>
      <c r="N37" s="62"/>
    </row>
    <row r="38" spans="1:15" ht="29.25" customHeight="1" x14ac:dyDescent="0.25">
      <c r="A38" s="49"/>
      <c r="B38" s="44"/>
      <c r="C38" s="44"/>
      <c r="D38" s="44"/>
      <c r="E38" s="44"/>
      <c r="F38" s="21">
        <v>2020</v>
      </c>
      <c r="G38" s="21">
        <v>2019</v>
      </c>
      <c r="H38" s="21">
        <v>2018</v>
      </c>
      <c r="I38" s="22">
        <v>2020</v>
      </c>
      <c r="J38" s="22">
        <v>2019</v>
      </c>
      <c r="K38" s="22">
        <v>2018</v>
      </c>
      <c r="L38" s="23">
        <v>2020</v>
      </c>
      <c r="M38" s="23">
        <v>2019</v>
      </c>
      <c r="N38" s="23">
        <v>2018</v>
      </c>
    </row>
    <row r="39" spans="1:15" x14ac:dyDescent="0.25">
      <c r="A39" s="7" t="s">
        <v>17</v>
      </c>
      <c r="B39" s="15">
        <f t="shared" ref="B39:B51" si="7">O3</f>
        <v>247746000</v>
      </c>
      <c r="C39" s="15">
        <v>220664300</v>
      </c>
      <c r="D39" s="15">
        <v>214490704</v>
      </c>
      <c r="E39" s="15">
        <v>176742693</v>
      </c>
      <c r="F39" s="8">
        <f t="shared" ref="F39:F51" si="8">B3</f>
        <v>171322010</v>
      </c>
      <c r="G39" s="8">
        <v>163436280</v>
      </c>
      <c r="H39" s="8">
        <v>159632684</v>
      </c>
      <c r="I39" s="10">
        <f t="shared" ref="I39:I51" si="9">F3</f>
        <v>67642990</v>
      </c>
      <c r="J39" s="10">
        <v>49628020</v>
      </c>
      <c r="K39" s="10">
        <v>47558020</v>
      </c>
      <c r="L39" s="13">
        <f t="shared" ref="L39:L51" si="10">K3</f>
        <v>8781000</v>
      </c>
      <c r="M39" s="13">
        <v>7600000</v>
      </c>
      <c r="N39" s="13">
        <v>7300000</v>
      </c>
    </row>
    <row r="40" spans="1:15" x14ac:dyDescent="0.25">
      <c r="A40" s="7" t="s">
        <v>18</v>
      </c>
      <c r="B40" s="15">
        <f t="shared" si="7"/>
        <v>5135000</v>
      </c>
      <c r="C40" s="15">
        <v>24820000</v>
      </c>
      <c r="D40" s="15">
        <v>23750000</v>
      </c>
      <c r="E40" s="15">
        <v>2460000</v>
      </c>
      <c r="F40" s="8">
        <f t="shared" si="8"/>
        <v>3885000</v>
      </c>
      <c r="G40" s="8">
        <v>5820000</v>
      </c>
      <c r="H40" s="8">
        <v>5750000</v>
      </c>
      <c r="I40" s="10">
        <f t="shared" si="9"/>
        <v>1250000</v>
      </c>
      <c r="J40" s="10">
        <v>19000000</v>
      </c>
      <c r="K40" s="10">
        <v>18000000</v>
      </c>
      <c r="L40" s="13">
        <f t="shared" si="10"/>
        <v>0</v>
      </c>
      <c r="M40" s="13">
        <v>0</v>
      </c>
      <c r="N40" s="13">
        <v>0</v>
      </c>
    </row>
    <row r="41" spans="1:15" x14ac:dyDescent="0.25">
      <c r="A41" s="7" t="s">
        <v>19</v>
      </c>
      <c r="B41" s="15">
        <f t="shared" si="7"/>
        <v>150000</v>
      </c>
      <c r="C41" s="15">
        <v>1000000</v>
      </c>
      <c r="D41" s="15">
        <v>1000000</v>
      </c>
      <c r="E41" s="15">
        <v>1000000</v>
      </c>
      <c r="F41" s="8">
        <f t="shared" si="8"/>
        <v>150000</v>
      </c>
      <c r="G41" s="8">
        <v>1000000</v>
      </c>
      <c r="H41" s="8">
        <v>1000000</v>
      </c>
      <c r="I41" s="10">
        <f t="shared" si="9"/>
        <v>0</v>
      </c>
      <c r="J41" s="10">
        <v>0</v>
      </c>
      <c r="K41" s="10">
        <v>0</v>
      </c>
      <c r="L41" s="13">
        <f t="shared" si="10"/>
        <v>0</v>
      </c>
      <c r="M41" s="13">
        <v>0</v>
      </c>
      <c r="N41" s="13">
        <v>0</v>
      </c>
    </row>
    <row r="42" spans="1:15" x14ac:dyDescent="0.25">
      <c r="A42" s="7" t="s">
        <v>20</v>
      </c>
      <c r="B42" s="15">
        <f t="shared" si="7"/>
        <v>4965000</v>
      </c>
      <c r="C42" s="15">
        <v>4841580</v>
      </c>
      <c r="D42" s="15">
        <v>4071584</v>
      </c>
      <c r="E42" s="15">
        <v>4058000</v>
      </c>
      <c r="F42" s="8">
        <f t="shared" si="8"/>
        <v>1827000</v>
      </c>
      <c r="G42" s="8">
        <v>3193580</v>
      </c>
      <c r="H42" s="8">
        <v>2493584</v>
      </c>
      <c r="I42" s="10">
        <f t="shared" si="9"/>
        <v>2310000</v>
      </c>
      <c r="J42" s="10">
        <v>510000</v>
      </c>
      <c r="K42" s="10">
        <v>490000</v>
      </c>
      <c r="L42" s="13">
        <f t="shared" si="10"/>
        <v>828000</v>
      </c>
      <c r="M42" s="13">
        <v>1138000</v>
      </c>
      <c r="N42" s="13">
        <v>1088000</v>
      </c>
    </row>
    <row r="43" spans="1:15" x14ac:dyDescent="0.25">
      <c r="A43" s="7" t="s">
        <v>21</v>
      </c>
      <c r="B43" s="15">
        <f t="shared" si="7"/>
        <v>753000</v>
      </c>
      <c r="C43" s="15">
        <v>570000</v>
      </c>
      <c r="D43" s="15">
        <v>510000</v>
      </c>
      <c r="E43" s="15">
        <v>500000</v>
      </c>
      <c r="F43" s="8">
        <f t="shared" si="8"/>
        <v>753000</v>
      </c>
      <c r="G43" s="8">
        <v>570000</v>
      </c>
      <c r="H43" s="8">
        <v>510000</v>
      </c>
      <c r="I43" s="10">
        <f t="shared" si="9"/>
        <v>0</v>
      </c>
      <c r="J43" s="10">
        <v>0</v>
      </c>
      <c r="K43" s="10">
        <v>0</v>
      </c>
      <c r="L43" s="13">
        <f t="shared" si="10"/>
        <v>0</v>
      </c>
      <c r="M43" s="13">
        <v>0</v>
      </c>
      <c r="N43" s="13">
        <v>0</v>
      </c>
    </row>
    <row r="44" spans="1:15" x14ac:dyDescent="0.25">
      <c r="A44" s="7" t="s">
        <v>22</v>
      </c>
      <c r="B44" s="15">
        <f t="shared" si="7"/>
        <v>2480000</v>
      </c>
      <c r="C44" s="15">
        <v>3105000</v>
      </c>
      <c r="D44" s="15">
        <v>3085000</v>
      </c>
      <c r="E44" s="15">
        <v>3045000</v>
      </c>
      <c r="F44" s="8">
        <f t="shared" si="8"/>
        <v>2090000</v>
      </c>
      <c r="G44" s="8">
        <v>2290000</v>
      </c>
      <c r="H44" s="8">
        <v>2290000</v>
      </c>
      <c r="I44" s="10">
        <f t="shared" si="9"/>
        <v>220000</v>
      </c>
      <c r="J44" s="10">
        <v>520000</v>
      </c>
      <c r="K44" s="10">
        <v>500000</v>
      </c>
      <c r="L44" s="13">
        <f t="shared" si="10"/>
        <v>170000</v>
      </c>
      <c r="M44" s="13">
        <v>295000</v>
      </c>
      <c r="N44" s="13">
        <v>295000</v>
      </c>
    </row>
    <row r="45" spans="1:15" x14ac:dyDescent="0.25">
      <c r="A45" s="7" t="s">
        <v>23</v>
      </c>
      <c r="B45" s="15">
        <f t="shared" si="7"/>
        <v>1540000</v>
      </c>
      <c r="C45" s="15">
        <v>4250000</v>
      </c>
      <c r="D45" s="15">
        <v>4250000</v>
      </c>
      <c r="E45" s="15">
        <v>4050000</v>
      </c>
      <c r="F45" s="8">
        <f t="shared" si="8"/>
        <v>800000</v>
      </c>
      <c r="G45" s="8">
        <v>3500000</v>
      </c>
      <c r="H45" s="8">
        <v>3500000</v>
      </c>
      <c r="I45" s="10">
        <f t="shared" si="9"/>
        <v>400000</v>
      </c>
      <c r="J45" s="10">
        <v>300000</v>
      </c>
      <c r="K45" s="10">
        <v>300000</v>
      </c>
      <c r="L45" s="13">
        <f t="shared" si="10"/>
        <v>340000</v>
      </c>
      <c r="M45" s="13">
        <v>450000</v>
      </c>
      <c r="N45" s="13">
        <v>450000</v>
      </c>
    </row>
    <row r="46" spans="1:15" x14ac:dyDescent="0.25">
      <c r="A46" s="7" t="s">
        <v>24</v>
      </c>
      <c r="B46" s="15">
        <f t="shared" si="7"/>
        <v>2750000</v>
      </c>
      <c r="C46" s="15">
        <v>5730000</v>
      </c>
      <c r="D46" s="15">
        <v>4480000</v>
      </c>
      <c r="E46" s="15">
        <v>3230000</v>
      </c>
      <c r="F46" s="8">
        <f t="shared" si="8"/>
        <v>2450000</v>
      </c>
      <c r="G46" s="8">
        <v>3550000</v>
      </c>
      <c r="H46" s="8">
        <v>2800000</v>
      </c>
      <c r="I46" s="10">
        <f t="shared" si="9"/>
        <v>250000</v>
      </c>
      <c r="J46" s="10">
        <v>2160000</v>
      </c>
      <c r="K46" s="10">
        <v>1660000</v>
      </c>
      <c r="L46" s="13">
        <f t="shared" si="10"/>
        <v>50000</v>
      </c>
      <c r="M46" s="13">
        <v>20000</v>
      </c>
      <c r="N46" s="13">
        <v>20000</v>
      </c>
    </row>
    <row r="47" spans="1:15" x14ac:dyDescent="0.25">
      <c r="A47" s="7" t="s">
        <v>25</v>
      </c>
      <c r="B47" s="15">
        <f t="shared" si="7"/>
        <v>1617000</v>
      </c>
      <c r="C47" s="15">
        <v>542000</v>
      </c>
      <c r="D47" s="15">
        <v>542000</v>
      </c>
      <c r="E47" s="15">
        <v>542000</v>
      </c>
      <c r="F47" s="8">
        <f t="shared" si="8"/>
        <v>0</v>
      </c>
      <c r="G47" s="8">
        <v>500000</v>
      </c>
      <c r="H47" s="8">
        <v>500000</v>
      </c>
      <c r="I47" s="10">
        <f t="shared" si="9"/>
        <v>1117000</v>
      </c>
      <c r="J47" s="10">
        <v>12000</v>
      </c>
      <c r="K47" s="10">
        <v>12000</v>
      </c>
      <c r="L47" s="13">
        <f t="shared" si="10"/>
        <v>500000</v>
      </c>
      <c r="M47" s="13">
        <v>30000</v>
      </c>
      <c r="N47" s="13">
        <v>30000</v>
      </c>
    </row>
    <row r="48" spans="1:15" x14ac:dyDescent="0.25">
      <c r="A48" s="7" t="s">
        <v>26</v>
      </c>
      <c r="B48" s="15">
        <f t="shared" si="7"/>
        <v>8700000</v>
      </c>
      <c r="C48" s="15">
        <v>6390000</v>
      </c>
      <c r="D48" s="15">
        <v>6390000</v>
      </c>
      <c r="E48" s="15">
        <v>6390000</v>
      </c>
      <c r="F48" s="8">
        <f t="shared" si="8"/>
        <v>6940000</v>
      </c>
      <c r="G48" s="8">
        <v>6040000</v>
      </c>
      <c r="H48" s="8">
        <v>6040000</v>
      </c>
      <c r="I48" s="10">
        <f t="shared" si="9"/>
        <v>1760000</v>
      </c>
      <c r="J48" s="10">
        <v>350000</v>
      </c>
      <c r="K48" s="10">
        <v>350000</v>
      </c>
      <c r="L48" s="13">
        <f t="shared" si="10"/>
        <v>0</v>
      </c>
      <c r="M48" s="13">
        <v>0</v>
      </c>
      <c r="N48" s="13">
        <v>0</v>
      </c>
    </row>
    <row r="49" spans="1:14" x14ac:dyDescent="0.25">
      <c r="A49" s="7" t="s">
        <v>27</v>
      </c>
      <c r="B49" s="15">
        <f t="shared" si="7"/>
        <v>2151000</v>
      </c>
      <c r="C49" s="15">
        <v>1500000</v>
      </c>
      <c r="D49" s="15">
        <v>1500000</v>
      </c>
      <c r="E49" s="15">
        <v>582000</v>
      </c>
      <c r="F49" s="8">
        <f t="shared" si="8"/>
        <v>1900000</v>
      </c>
      <c r="G49" s="8">
        <v>1500000</v>
      </c>
      <c r="H49" s="8">
        <v>1500000</v>
      </c>
      <c r="I49" s="10">
        <f t="shared" si="9"/>
        <v>0</v>
      </c>
      <c r="J49" s="10">
        <v>0</v>
      </c>
      <c r="K49" s="10">
        <v>0</v>
      </c>
      <c r="L49" s="13">
        <f t="shared" si="10"/>
        <v>251000</v>
      </c>
      <c r="M49" s="13">
        <v>0</v>
      </c>
      <c r="N49" s="13">
        <v>0</v>
      </c>
    </row>
    <row r="50" spans="1:14" x14ac:dyDescent="0.25">
      <c r="A50" s="7" t="s">
        <v>28</v>
      </c>
      <c r="B50" s="15">
        <f t="shared" si="7"/>
        <v>9661000</v>
      </c>
      <c r="C50" s="15">
        <v>11254500</v>
      </c>
      <c r="D50" s="15">
        <v>11184500</v>
      </c>
      <c r="E50" s="15">
        <v>10786000</v>
      </c>
      <c r="F50" s="8">
        <f t="shared" si="8"/>
        <v>5445000</v>
      </c>
      <c r="G50" s="8">
        <v>6848500</v>
      </c>
      <c r="H50" s="8">
        <v>6828500</v>
      </c>
      <c r="I50" s="10">
        <f t="shared" si="9"/>
        <v>3120000</v>
      </c>
      <c r="J50" s="10">
        <v>3010000</v>
      </c>
      <c r="K50" s="10">
        <v>3010000</v>
      </c>
      <c r="L50" s="13">
        <f t="shared" si="10"/>
        <v>1096000</v>
      </c>
      <c r="M50" s="13">
        <v>1396000</v>
      </c>
      <c r="N50" s="13">
        <v>1346000</v>
      </c>
    </row>
    <row r="51" spans="1:14" x14ac:dyDescent="0.25">
      <c r="A51" s="7" t="s">
        <v>29</v>
      </c>
      <c r="B51" s="15">
        <f t="shared" si="7"/>
        <v>591000</v>
      </c>
      <c r="C51" s="15">
        <v>500000</v>
      </c>
      <c r="D51" s="15">
        <v>500000</v>
      </c>
      <c r="E51" s="15">
        <v>500000</v>
      </c>
      <c r="F51" s="8">
        <f t="shared" si="8"/>
        <v>591000</v>
      </c>
      <c r="G51" s="8">
        <v>500000</v>
      </c>
      <c r="H51" s="8">
        <v>500000</v>
      </c>
      <c r="I51" s="10">
        <f t="shared" si="9"/>
        <v>0</v>
      </c>
      <c r="J51" s="10">
        <v>0</v>
      </c>
      <c r="K51" s="10">
        <v>0</v>
      </c>
      <c r="L51" s="13">
        <f t="shared" si="10"/>
        <v>0</v>
      </c>
      <c r="M51" s="13">
        <v>0</v>
      </c>
      <c r="N51" s="13">
        <v>0</v>
      </c>
    </row>
    <row r="52" spans="1:14" x14ac:dyDescent="0.25">
      <c r="A52" s="7" t="s">
        <v>31</v>
      </c>
      <c r="B52" s="15">
        <f t="shared" ref="B52:B69" si="11">O16</f>
        <v>7635000</v>
      </c>
      <c r="C52" s="15">
        <v>6580000</v>
      </c>
      <c r="D52" s="15">
        <v>6580000</v>
      </c>
      <c r="E52" s="15">
        <v>6580000</v>
      </c>
      <c r="F52" s="8">
        <f t="shared" ref="F52:F69" si="12">B16</f>
        <v>6000000</v>
      </c>
      <c r="G52" s="8">
        <v>6000000</v>
      </c>
      <c r="H52" s="8">
        <v>6000000</v>
      </c>
      <c r="I52" s="10">
        <f t="shared" ref="I52:I69" si="13">F16</f>
        <v>1635000</v>
      </c>
      <c r="J52" s="10">
        <v>580000</v>
      </c>
      <c r="K52" s="10">
        <v>580000</v>
      </c>
      <c r="L52" s="13">
        <f t="shared" ref="L52:L69" si="14">K16</f>
        <v>0</v>
      </c>
      <c r="M52" s="13">
        <v>0</v>
      </c>
      <c r="N52" s="13">
        <v>0</v>
      </c>
    </row>
    <row r="53" spans="1:14" x14ac:dyDescent="0.25">
      <c r="A53" s="7" t="s">
        <v>32</v>
      </c>
      <c r="B53" s="15">
        <f t="shared" si="11"/>
        <v>1066000</v>
      </c>
      <c r="C53" s="15">
        <v>800000</v>
      </c>
      <c r="D53" s="15">
        <v>800000</v>
      </c>
      <c r="E53" s="15">
        <v>800000</v>
      </c>
      <c r="F53" s="8">
        <f t="shared" si="12"/>
        <v>750000</v>
      </c>
      <c r="G53" s="8">
        <v>750000</v>
      </c>
      <c r="H53" s="8">
        <v>750000</v>
      </c>
      <c r="I53" s="10">
        <f t="shared" si="13"/>
        <v>316000</v>
      </c>
      <c r="J53" s="10">
        <v>50000</v>
      </c>
      <c r="K53" s="10">
        <v>50000</v>
      </c>
      <c r="L53" s="13">
        <f t="shared" si="14"/>
        <v>0</v>
      </c>
      <c r="M53" s="13">
        <v>0</v>
      </c>
      <c r="N53" s="13">
        <v>0</v>
      </c>
    </row>
    <row r="54" spans="1:14" x14ac:dyDescent="0.25">
      <c r="A54" s="7" t="s">
        <v>33</v>
      </c>
      <c r="B54" s="15">
        <f t="shared" si="11"/>
        <v>439000</v>
      </c>
      <c r="C54" s="15">
        <v>380000</v>
      </c>
      <c r="D54" s="15">
        <v>380000</v>
      </c>
      <c r="E54" s="15">
        <v>380000</v>
      </c>
      <c r="F54" s="8">
        <f t="shared" si="12"/>
        <v>370000</v>
      </c>
      <c r="G54" s="8">
        <v>350000</v>
      </c>
      <c r="H54" s="8">
        <v>350000</v>
      </c>
      <c r="I54" s="10">
        <f t="shared" si="13"/>
        <v>62000</v>
      </c>
      <c r="J54" s="10">
        <v>22000</v>
      </c>
      <c r="K54" s="10">
        <v>22000</v>
      </c>
      <c r="L54" s="13">
        <f t="shared" si="14"/>
        <v>7000</v>
      </c>
      <c r="M54" s="13">
        <v>8000</v>
      </c>
      <c r="N54" s="13">
        <v>8000</v>
      </c>
    </row>
    <row r="55" spans="1:14" x14ac:dyDescent="0.25">
      <c r="A55" s="7" t="s">
        <v>34</v>
      </c>
      <c r="B55" s="15">
        <f t="shared" si="11"/>
        <v>150343000</v>
      </c>
      <c r="C55" s="15">
        <v>114770000</v>
      </c>
      <c r="D55" s="15">
        <v>113490000</v>
      </c>
      <c r="E55" s="15">
        <v>98120000</v>
      </c>
      <c r="F55" s="8">
        <f t="shared" si="12"/>
        <v>115106210</v>
      </c>
      <c r="G55" s="8">
        <v>101870000</v>
      </c>
      <c r="H55" s="8">
        <v>100870000</v>
      </c>
      <c r="I55" s="10">
        <f t="shared" si="13"/>
        <v>30212790</v>
      </c>
      <c r="J55" s="10">
        <v>9330000</v>
      </c>
      <c r="K55" s="10">
        <v>9250000</v>
      </c>
      <c r="L55" s="13">
        <f t="shared" si="14"/>
        <v>5024000</v>
      </c>
      <c r="M55" s="13">
        <v>3570000</v>
      </c>
      <c r="N55" s="13">
        <v>3370000</v>
      </c>
    </row>
    <row r="56" spans="1:14" x14ac:dyDescent="0.25">
      <c r="A56" s="7" t="s">
        <v>35</v>
      </c>
      <c r="B56" s="15">
        <f t="shared" si="11"/>
        <v>984000</v>
      </c>
      <c r="C56" s="15">
        <v>3670000</v>
      </c>
      <c r="D56" s="15">
        <v>3670000</v>
      </c>
      <c r="E56" s="15">
        <v>3670000</v>
      </c>
      <c r="F56" s="8">
        <f t="shared" si="12"/>
        <v>552000</v>
      </c>
      <c r="G56" s="8">
        <v>2550000</v>
      </c>
      <c r="H56" s="8">
        <v>2550000</v>
      </c>
      <c r="I56" s="10">
        <f t="shared" si="13"/>
        <v>432000</v>
      </c>
      <c r="J56" s="10">
        <v>1120000</v>
      </c>
      <c r="K56" s="10">
        <v>1120000</v>
      </c>
      <c r="L56" s="13">
        <f t="shared" si="14"/>
        <v>0</v>
      </c>
      <c r="M56" s="13">
        <v>0</v>
      </c>
      <c r="N56" s="13">
        <v>0</v>
      </c>
    </row>
    <row r="57" spans="1:14" x14ac:dyDescent="0.25">
      <c r="A57" s="7" t="s">
        <v>36</v>
      </c>
      <c r="B57" s="15">
        <f t="shared" si="11"/>
        <v>36000</v>
      </c>
      <c r="C57" s="15">
        <v>64000</v>
      </c>
      <c r="D57" s="15">
        <v>64000</v>
      </c>
      <c r="E57" s="15">
        <v>64000</v>
      </c>
      <c r="F57" s="8">
        <f t="shared" si="12"/>
        <v>36000</v>
      </c>
      <c r="G57" s="8">
        <v>0</v>
      </c>
      <c r="H57" s="8">
        <v>0</v>
      </c>
      <c r="I57" s="10">
        <f t="shared" si="13"/>
        <v>0</v>
      </c>
      <c r="J57" s="10">
        <v>56000</v>
      </c>
      <c r="K57" s="10">
        <v>56000</v>
      </c>
      <c r="L57" s="13">
        <f t="shared" si="14"/>
        <v>0</v>
      </c>
      <c r="M57" s="13">
        <v>8000</v>
      </c>
      <c r="N57" s="13">
        <v>8000</v>
      </c>
    </row>
    <row r="58" spans="1:14" x14ac:dyDescent="0.25">
      <c r="A58" s="7" t="s">
        <v>37</v>
      </c>
      <c r="B58" s="15">
        <f t="shared" si="11"/>
        <v>6999000</v>
      </c>
      <c r="C58" s="15">
        <v>5370200</v>
      </c>
      <c r="D58" s="15">
        <v>5340200</v>
      </c>
      <c r="E58" s="15">
        <v>8524893</v>
      </c>
      <c r="F58" s="8">
        <f t="shared" si="12"/>
        <v>5123000</v>
      </c>
      <c r="G58" s="8">
        <v>3624200</v>
      </c>
      <c r="H58" s="8">
        <v>3594200</v>
      </c>
      <c r="I58" s="10">
        <f t="shared" si="13"/>
        <v>1361000</v>
      </c>
      <c r="J58" s="10">
        <v>1061000</v>
      </c>
      <c r="K58" s="10">
        <v>1061000</v>
      </c>
      <c r="L58" s="13">
        <f t="shared" si="14"/>
        <v>515000</v>
      </c>
      <c r="M58" s="13">
        <v>685000</v>
      </c>
      <c r="N58" s="13">
        <v>685000</v>
      </c>
    </row>
    <row r="59" spans="1:14" x14ac:dyDescent="0.25">
      <c r="A59" s="7" t="s">
        <v>38</v>
      </c>
      <c r="B59" s="15">
        <f t="shared" si="11"/>
        <v>40000</v>
      </c>
      <c r="C59" s="15">
        <v>250000</v>
      </c>
      <c r="D59" s="15">
        <v>250000</v>
      </c>
      <c r="E59" s="15">
        <v>250000</v>
      </c>
      <c r="F59" s="8">
        <f t="shared" si="12"/>
        <v>40000</v>
      </c>
      <c r="G59" s="8">
        <v>250000</v>
      </c>
      <c r="H59" s="8">
        <v>250000</v>
      </c>
      <c r="I59" s="10">
        <f t="shared" si="13"/>
        <v>0</v>
      </c>
      <c r="J59" s="10">
        <v>0</v>
      </c>
      <c r="K59" s="10">
        <v>0</v>
      </c>
      <c r="L59" s="13">
        <f t="shared" si="14"/>
        <v>0</v>
      </c>
      <c r="M59" s="13">
        <v>0</v>
      </c>
      <c r="N59" s="13">
        <v>0</v>
      </c>
    </row>
    <row r="60" spans="1:14" x14ac:dyDescent="0.25">
      <c r="A60" s="7" t="s">
        <v>39</v>
      </c>
      <c r="B60" s="15">
        <f t="shared" si="11"/>
        <v>730000</v>
      </c>
      <c r="C60" s="15">
        <v>600000</v>
      </c>
      <c r="D60" s="15">
        <v>600000</v>
      </c>
      <c r="E60" s="15">
        <v>250000</v>
      </c>
      <c r="F60" s="8">
        <f t="shared" si="12"/>
        <v>730000</v>
      </c>
      <c r="G60" s="8">
        <v>600000</v>
      </c>
      <c r="H60" s="8">
        <v>600000</v>
      </c>
      <c r="I60" s="10">
        <f t="shared" si="13"/>
        <v>0</v>
      </c>
      <c r="J60" s="10">
        <v>0</v>
      </c>
      <c r="K60" s="10">
        <v>0</v>
      </c>
      <c r="L60" s="13">
        <f t="shared" si="14"/>
        <v>0</v>
      </c>
      <c r="M60" s="13">
        <v>0</v>
      </c>
      <c r="N60" s="13">
        <v>0</v>
      </c>
    </row>
    <row r="61" spans="1:14" x14ac:dyDescent="0.25">
      <c r="A61" s="7" t="s">
        <v>40</v>
      </c>
      <c r="B61" s="15">
        <f t="shared" si="11"/>
        <v>20916000</v>
      </c>
      <c r="C61" s="15">
        <v>15255020</v>
      </c>
      <c r="D61" s="15">
        <v>14931420</v>
      </c>
      <c r="E61" s="15">
        <v>13038800</v>
      </c>
      <c r="F61" s="8">
        <f t="shared" si="12"/>
        <v>7718800</v>
      </c>
      <c r="G61" s="8">
        <v>8208000</v>
      </c>
      <c r="H61" s="8">
        <v>8034400</v>
      </c>
      <c r="I61" s="10">
        <f t="shared" si="13"/>
        <v>13197200</v>
      </c>
      <c r="J61" s="10">
        <v>7047020</v>
      </c>
      <c r="K61" s="10">
        <v>6897020</v>
      </c>
      <c r="L61" s="13">
        <f t="shared" si="14"/>
        <v>0</v>
      </c>
      <c r="M61" s="13">
        <v>0</v>
      </c>
      <c r="N61" s="13">
        <v>0</v>
      </c>
    </row>
    <row r="62" spans="1:14" x14ac:dyDescent="0.25">
      <c r="A62" s="7" t="s">
        <v>41</v>
      </c>
      <c r="B62" s="15">
        <f t="shared" si="11"/>
        <v>18000000</v>
      </c>
      <c r="C62" s="15">
        <v>8050000</v>
      </c>
      <c r="D62" s="15">
        <v>6750000</v>
      </c>
      <c r="E62" s="15">
        <v>7550000</v>
      </c>
      <c r="F62" s="8">
        <f t="shared" si="12"/>
        <v>8000000</v>
      </c>
      <c r="G62" s="8">
        <v>3550000</v>
      </c>
      <c r="H62" s="8">
        <v>2550000</v>
      </c>
      <c r="I62" s="10">
        <f t="shared" si="13"/>
        <v>10000000</v>
      </c>
      <c r="J62" s="10">
        <v>4500000</v>
      </c>
      <c r="K62" s="10">
        <v>4200000</v>
      </c>
      <c r="L62" s="13">
        <f t="shared" si="14"/>
        <v>0</v>
      </c>
      <c r="M62" s="13">
        <v>0</v>
      </c>
      <c r="N62" s="13">
        <v>0</v>
      </c>
    </row>
    <row r="63" spans="1:14" x14ac:dyDescent="0.25">
      <c r="A63" s="7" t="s">
        <v>42</v>
      </c>
      <c r="B63" s="15">
        <f t="shared" si="11"/>
        <v>65000</v>
      </c>
      <c r="C63" s="15">
        <v>72000</v>
      </c>
      <c r="D63" s="15">
        <v>72000</v>
      </c>
      <c r="E63" s="15">
        <v>72000</v>
      </c>
      <c r="F63" s="8">
        <f t="shared" si="12"/>
        <v>65000</v>
      </c>
      <c r="G63" s="8">
        <v>72000</v>
      </c>
      <c r="H63" s="8">
        <v>72000</v>
      </c>
      <c r="I63" s="10">
        <f t="shared" si="13"/>
        <v>0</v>
      </c>
      <c r="J63" s="10">
        <v>0</v>
      </c>
      <c r="K63" s="10">
        <v>0</v>
      </c>
      <c r="L63" s="13">
        <f t="shared" si="14"/>
        <v>0</v>
      </c>
      <c r="M63" s="13">
        <v>0</v>
      </c>
      <c r="N63" s="13">
        <v>0</v>
      </c>
    </row>
    <row r="64" spans="1:14" x14ac:dyDescent="0.25">
      <c r="A64" s="7" t="s">
        <v>43</v>
      </c>
      <c r="B64" s="15">
        <f t="shared" si="11"/>
        <v>247746000</v>
      </c>
      <c r="C64" s="15">
        <v>220664300</v>
      </c>
      <c r="D64" s="15">
        <v>214490704</v>
      </c>
      <c r="E64" s="15">
        <v>176742693</v>
      </c>
      <c r="F64" s="8">
        <f t="shared" si="12"/>
        <v>171322010</v>
      </c>
      <c r="G64" s="8">
        <v>163436280</v>
      </c>
      <c r="H64" s="8">
        <v>159632684</v>
      </c>
      <c r="I64" s="10">
        <f t="shared" si="13"/>
        <v>67642990</v>
      </c>
      <c r="J64" s="10">
        <v>49628020</v>
      </c>
      <c r="K64" s="10">
        <v>47558020</v>
      </c>
      <c r="L64" s="13">
        <f t="shared" si="14"/>
        <v>8781000</v>
      </c>
      <c r="M64" s="13">
        <v>7600000</v>
      </c>
      <c r="N64" s="13">
        <v>7300000</v>
      </c>
    </row>
    <row r="65" spans="1:14" x14ac:dyDescent="0.25">
      <c r="A65" s="7" t="s">
        <v>44</v>
      </c>
      <c r="B65" s="15">
        <f t="shared" si="11"/>
        <v>739000</v>
      </c>
      <c r="C65" s="15">
        <v>550000</v>
      </c>
      <c r="D65" s="15">
        <v>500000</v>
      </c>
      <c r="E65" s="15">
        <v>850000</v>
      </c>
      <c r="F65" s="8">
        <f t="shared" si="12"/>
        <v>0</v>
      </c>
      <c r="G65" s="8">
        <v>0</v>
      </c>
      <c r="H65" s="8">
        <v>0</v>
      </c>
      <c r="I65" s="10">
        <f t="shared" si="13"/>
        <v>0</v>
      </c>
      <c r="J65" s="10">
        <v>0</v>
      </c>
      <c r="K65" s="10">
        <v>0</v>
      </c>
      <c r="L65" s="13">
        <f t="shared" si="14"/>
        <v>739000</v>
      </c>
      <c r="M65" s="13">
        <v>550000</v>
      </c>
      <c r="N65" s="13">
        <v>500000</v>
      </c>
    </row>
    <row r="66" spans="1:14" x14ac:dyDescent="0.25">
      <c r="A66" s="7" t="s">
        <v>45</v>
      </c>
      <c r="B66" s="15">
        <f t="shared" si="11"/>
        <v>23318990</v>
      </c>
      <c r="C66" s="15">
        <v>15050000</v>
      </c>
      <c r="D66" s="15">
        <v>14800000</v>
      </c>
      <c r="E66" s="15">
        <v>16760000</v>
      </c>
      <c r="F66" s="8">
        <f t="shared" si="12"/>
        <v>0</v>
      </c>
      <c r="G66" s="8">
        <v>0</v>
      </c>
      <c r="H66" s="8">
        <v>0</v>
      </c>
      <c r="I66" s="10">
        <f t="shared" si="13"/>
        <v>16076990</v>
      </c>
      <c r="J66" s="10">
        <v>8600000</v>
      </c>
      <c r="K66" s="10">
        <v>8550000</v>
      </c>
      <c r="L66" s="13">
        <f t="shared" si="14"/>
        <v>7242000</v>
      </c>
      <c r="M66" s="13">
        <v>6450000</v>
      </c>
      <c r="N66" s="13">
        <v>6250000</v>
      </c>
    </row>
    <row r="67" spans="1:14" x14ac:dyDescent="0.25">
      <c r="A67" s="7" t="s">
        <v>46</v>
      </c>
      <c r="B67" s="15">
        <f t="shared" si="11"/>
        <v>750000</v>
      </c>
      <c r="C67" s="15">
        <v>550000</v>
      </c>
      <c r="D67" s="15">
        <v>500000</v>
      </c>
      <c r="E67" s="15">
        <v>600000</v>
      </c>
      <c r="F67" s="8">
        <f t="shared" si="12"/>
        <v>0</v>
      </c>
      <c r="G67" s="8">
        <v>0</v>
      </c>
      <c r="H67" s="8">
        <v>0</v>
      </c>
      <c r="I67" s="10">
        <f t="shared" si="13"/>
        <v>0</v>
      </c>
      <c r="J67" s="10">
        <v>0</v>
      </c>
      <c r="K67" s="10">
        <v>0</v>
      </c>
      <c r="L67" s="13">
        <f t="shared" si="14"/>
        <v>750000</v>
      </c>
      <c r="M67" s="13">
        <v>550000</v>
      </c>
      <c r="N67" s="13">
        <v>500000</v>
      </c>
    </row>
    <row r="68" spans="1:14" x14ac:dyDescent="0.25">
      <c r="A68" s="7" t="s">
        <v>47</v>
      </c>
      <c r="B68" s="15">
        <f t="shared" si="11"/>
        <v>12050000</v>
      </c>
      <c r="C68" s="15">
        <v>9661000</v>
      </c>
      <c r="D68" s="15">
        <v>9321000</v>
      </c>
      <c r="E68" s="15">
        <v>9750000</v>
      </c>
      <c r="F68" s="8">
        <f t="shared" si="12"/>
        <v>0</v>
      </c>
      <c r="G68" s="8">
        <v>0</v>
      </c>
      <c r="H68" s="8">
        <v>0</v>
      </c>
      <c r="I68" s="10">
        <f t="shared" si="13"/>
        <v>12000000</v>
      </c>
      <c r="J68" s="10">
        <v>9611000</v>
      </c>
      <c r="K68" s="10">
        <v>9271000</v>
      </c>
      <c r="L68" s="13">
        <f t="shared" si="14"/>
        <v>50000</v>
      </c>
      <c r="M68" s="13">
        <v>50000</v>
      </c>
      <c r="N68" s="13">
        <v>50000</v>
      </c>
    </row>
    <row r="69" spans="1:14" x14ac:dyDescent="0.25">
      <c r="A69" s="7" t="s">
        <v>48</v>
      </c>
      <c r="B69" s="15">
        <f t="shared" si="11"/>
        <v>210888010</v>
      </c>
      <c r="C69" s="15">
        <v>194853300</v>
      </c>
      <c r="D69" s="15">
        <v>189369704</v>
      </c>
      <c r="E69" s="15">
        <v>148782693</v>
      </c>
      <c r="F69" s="8">
        <f t="shared" si="12"/>
        <v>171322010</v>
      </c>
      <c r="G69" s="8">
        <v>163436280</v>
      </c>
      <c r="H69" s="8">
        <v>159632684</v>
      </c>
      <c r="I69" s="10">
        <f t="shared" si="13"/>
        <v>39566000</v>
      </c>
      <c r="J69" s="10">
        <v>31417020</v>
      </c>
      <c r="K69" s="10">
        <v>29737020</v>
      </c>
      <c r="L69" s="13">
        <f t="shared" si="14"/>
        <v>0</v>
      </c>
      <c r="M69" s="13">
        <v>0</v>
      </c>
      <c r="N69" s="13">
        <v>0</v>
      </c>
    </row>
    <row r="74" spans="1:14" x14ac:dyDescent="0.25">
      <c r="F74" s="25"/>
    </row>
    <row r="75" spans="1:14" ht="15" customHeight="1" x14ac:dyDescent="0.25"/>
    <row r="76" spans="1:14" ht="36" customHeight="1" x14ac:dyDescent="0.25"/>
  </sheetData>
  <mergeCells count="14">
    <mergeCell ref="O1:O2"/>
    <mergeCell ref="A1:A2"/>
    <mergeCell ref="B1:E1"/>
    <mergeCell ref="F1:I1"/>
    <mergeCell ref="J1:J2"/>
    <mergeCell ref="K1:N1"/>
    <mergeCell ref="I37:K37"/>
    <mergeCell ref="L37:N37"/>
    <mergeCell ref="A37:A38"/>
    <mergeCell ref="B37:B38"/>
    <mergeCell ref="C37:C38"/>
    <mergeCell ref="D37:D38"/>
    <mergeCell ref="E37:E38"/>
    <mergeCell ref="F37:H37"/>
  </mergeCells>
  <pageMargins left="0.70866141732283472" right="0.70866141732283472" top="0.98425196850393704" bottom="0.78740157480314965" header="0.31496062992125984" footer="0.31496062992125984"/>
  <pageSetup paperSize="9" scale="63" fitToHeight="2" orientation="landscape" r:id="rId1"/>
  <headerFooter>
    <oddHeader>&amp;C
&amp;"-,Tučné"&amp;14ROZPOČET VŠTE ČB 2020</oddHeader>
    <oddFooter>&amp;R&amp;P</oddFooter>
  </headerFooter>
  <rowBreaks count="1" manualBreakCount="1">
    <brk id="36" max="16383" man="1"/>
  </rowBreaks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36C7D4-F62E-4DD6-A810-E6189B2B23B9}">
  <sheetPr>
    <pageSetUpPr fitToPage="1"/>
  </sheetPr>
  <dimension ref="A1:O76"/>
  <sheetViews>
    <sheetView tabSelected="1" view="pageBreakPreview" zoomScaleNormal="100" zoomScaleSheetLayoutView="10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23" sqref="C23"/>
    </sheetView>
  </sheetViews>
  <sheetFormatPr defaultRowHeight="15" x14ac:dyDescent="0.25"/>
  <cols>
    <col min="1" max="1" width="38" bestFit="1" customWidth="1"/>
    <col min="2" max="4" width="12.85546875" customWidth="1"/>
    <col min="5" max="5" width="13" customWidth="1"/>
    <col min="6" max="6" width="12.7109375" bestFit="1" customWidth="1"/>
    <col min="7" max="7" width="11.7109375" customWidth="1"/>
    <col min="8" max="8" width="11.28515625" bestFit="1" customWidth="1"/>
    <col min="9" max="9" width="11.28515625" customWidth="1"/>
    <col min="10" max="10" width="15.42578125" customWidth="1"/>
    <col min="11" max="11" width="11.140625" bestFit="1" customWidth="1"/>
    <col min="12" max="12" width="10.28515625" bestFit="1" customWidth="1"/>
    <col min="13" max="14" width="9.85546875" bestFit="1" customWidth="1"/>
    <col min="15" max="15" width="14.28515625" bestFit="1" customWidth="1"/>
  </cols>
  <sheetData>
    <row r="1" spans="1:15" ht="15" customHeight="1" x14ac:dyDescent="0.25">
      <c r="A1" s="45" t="s">
        <v>0</v>
      </c>
      <c r="B1" s="51" t="s">
        <v>1</v>
      </c>
      <c r="C1" s="52"/>
      <c r="D1" s="52"/>
      <c r="E1" s="53"/>
      <c r="F1" s="40" t="s">
        <v>2</v>
      </c>
      <c r="G1" s="40"/>
      <c r="H1" s="40"/>
      <c r="I1" s="40"/>
      <c r="J1" s="47" t="s">
        <v>3</v>
      </c>
      <c r="K1" s="42" t="s">
        <v>4</v>
      </c>
      <c r="L1" s="42"/>
      <c r="M1" s="42"/>
      <c r="N1" s="42"/>
      <c r="O1" s="43" t="s">
        <v>68</v>
      </c>
    </row>
    <row r="2" spans="1:15" x14ac:dyDescent="0.25">
      <c r="A2" s="46"/>
      <c r="B2" s="34" t="s">
        <v>6</v>
      </c>
      <c r="C2" s="2" t="s">
        <v>7</v>
      </c>
      <c r="D2" s="2" t="s">
        <v>8</v>
      </c>
      <c r="E2" s="2" t="s">
        <v>9</v>
      </c>
      <c r="F2" s="3" t="s">
        <v>6</v>
      </c>
      <c r="G2" s="4" t="s">
        <v>61</v>
      </c>
      <c r="H2" s="4" t="s">
        <v>11</v>
      </c>
      <c r="I2" s="4" t="s">
        <v>12</v>
      </c>
      <c r="J2" s="48"/>
      <c r="K2" s="5" t="s">
        <v>13</v>
      </c>
      <c r="L2" s="6" t="s">
        <v>14</v>
      </c>
      <c r="M2" s="6" t="s">
        <v>15</v>
      </c>
      <c r="N2" s="6" t="s">
        <v>16</v>
      </c>
      <c r="O2" s="44"/>
    </row>
    <row r="3" spans="1:15" s="25" customFormat="1" x14ac:dyDescent="0.25">
      <c r="A3" s="7" t="s">
        <v>17</v>
      </c>
      <c r="B3" s="8">
        <f>SUM(C3:E3)</f>
        <v>177340484</v>
      </c>
      <c r="C3" s="9">
        <f t="shared" ref="C3:I3" si="0">SUM(C4:C27)</f>
        <v>164590535</v>
      </c>
      <c r="D3" s="9">
        <f t="shared" si="0"/>
        <v>4703400</v>
      </c>
      <c r="E3" s="9">
        <f t="shared" si="0"/>
        <v>8046549</v>
      </c>
      <c r="F3" s="10">
        <f t="shared" si="0"/>
        <v>103185616</v>
      </c>
      <c r="G3" s="11">
        <f t="shared" si="0"/>
        <v>70618469</v>
      </c>
      <c r="H3" s="11">
        <f t="shared" si="0"/>
        <v>4000000</v>
      </c>
      <c r="I3" s="11">
        <f t="shared" si="0"/>
        <v>28567147</v>
      </c>
      <c r="J3" s="12">
        <f>B3+F3</f>
        <v>280526100</v>
      </c>
      <c r="K3" s="13">
        <f>SUM(K4:K27)</f>
        <v>10460000</v>
      </c>
      <c r="L3" s="14">
        <f>SUM(L4:L27)</f>
        <v>1010000</v>
      </c>
      <c r="M3" s="14">
        <f>SUM(M4:M27)</f>
        <v>1500000</v>
      </c>
      <c r="N3" s="14">
        <f>SUM(N4:N27)</f>
        <v>7950000</v>
      </c>
      <c r="O3" s="15">
        <f>J3+K3</f>
        <v>290986100</v>
      </c>
    </row>
    <row r="4" spans="1:15" x14ac:dyDescent="0.25">
      <c r="A4" s="7" t="s">
        <v>18</v>
      </c>
      <c r="B4" s="8">
        <f t="shared" ref="B4:B33" si="1">SUM(C4:E4)</f>
        <v>2888600</v>
      </c>
      <c r="C4" s="16">
        <v>2833600</v>
      </c>
      <c r="D4" s="16">
        <v>0</v>
      </c>
      <c r="E4" s="16">
        <v>55000</v>
      </c>
      <c r="F4" s="10">
        <f>SUM(G4:I4)</f>
        <v>1241000</v>
      </c>
      <c r="G4" s="17">
        <v>1241000</v>
      </c>
      <c r="H4" s="17">
        <v>0</v>
      </c>
      <c r="I4" s="17">
        <v>0</v>
      </c>
      <c r="J4" s="12">
        <f t="shared" ref="J4:J33" si="2">B4+F4</f>
        <v>4129600</v>
      </c>
      <c r="K4" s="13">
        <f>SUM(L4:N4)</f>
        <v>0</v>
      </c>
      <c r="L4" s="18">
        <v>0</v>
      </c>
      <c r="M4" s="18">
        <v>0</v>
      </c>
      <c r="N4" s="18">
        <v>0</v>
      </c>
      <c r="O4" s="15">
        <f t="shared" ref="O4:O33" si="3">J4+K4</f>
        <v>4129600</v>
      </c>
    </row>
    <row r="5" spans="1:15" x14ac:dyDescent="0.25">
      <c r="A5" s="7" t="s">
        <v>19</v>
      </c>
      <c r="B5" s="8">
        <f t="shared" si="1"/>
        <v>200000</v>
      </c>
      <c r="C5" s="16">
        <v>200000</v>
      </c>
      <c r="D5" s="16">
        <v>0</v>
      </c>
      <c r="E5" s="16">
        <v>0</v>
      </c>
      <c r="F5" s="10">
        <f t="shared" ref="F5:F31" si="4">SUM(G5:I5)</f>
        <v>0</v>
      </c>
      <c r="G5" s="17"/>
      <c r="H5" s="17">
        <v>0</v>
      </c>
      <c r="I5" s="17">
        <v>0</v>
      </c>
      <c r="J5" s="12">
        <f t="shared" si="2"/>
        <v>200000</v>
      </c>
      <c r="K5" s="13">
        <f t="shared" ref="K5:K27" si="5">SUM(L5:N5)</f>
        <v>0</v>
      </c>
      <c r="L5" s="18">
        <v>0</v>
      </c>
      <c r="M5" s="18">
        <v>0</v>
      </c>
      <c r="N5" s="18">
        <v>0</v>
      </c>
      <c r="O5" s="15">
        <f t="shared" si="3"/>
        <v>200000</v>
      </c>
    </row>
    <row r="6" spans="1:15" x14ac:dyDescent="0.25">
      <c r="A6" s="7" t="s">
        <v>20</v>
      </c>
      <c r="B6" s="8">
        <f t="shared" si="1"/>
        <v>1395700</v>
      </c>
      <c r="C6" s="16">
        <v>1347200</v>
      </c>
      <c r="D6" s="16">
        <v>0</v>
      </c>
      <c r="E6" s="16">
        <v>48500</v>
      </c>
      <c r="F6" s="10">
        <f t="shared" si="4"/>
        <v>3728100</v>
      </c>
      <c r="G6" s="17">
        <v>3268100</v>
      </c>
      <c r="H6" s="17">
        <v>200000</v>
      </c>
      <c r="I6" s="17">
        <v>260000</v>
      </c>
      <c r="J6" s="12">
        <f t="shared" si="2"/>
        <v>5123800</v>
      </c>
      <c r="K6" s="13">
        <f>SUM(L6:N6)</f>
        <v>738000</v>
      </c>
      <c r="L6" s="18">
        <v>18000</v>
      </c>
      <c r="M6" s="18">
        <v>450000</v>
      </c>
      <c r="N6" s="18">
        <v>270000</v>
      </c>
      <c r="O6" s="15">
        <f t="shared" si="3"/>
        <v>5861800</v>
      </c>
    </row>
    <row r="7" spans="1:15" x14ac:dyDescent="0.25">
      <c r="A7" s="7" t="s">
        <v>21</v>
      </c>
      <c r="B7" s="8">
        <f t="shared" si="1"/>
        <v>832100</v>
      </c>
      <c r="C7" s="16">
        <v>832100</v>
      </c>
      <c r="D7" s="16">
        <v>0</v>
      </c>
      <c r="E7" s="16">
        <v>0</v>
      </c>
      <c r="F7" s="10">
        <f t="shared" si="4"/>
        <v>0</v>
      </c>
      <c r="G7" s="17">
        <v>0</v>
      </c>
      <c r="H7" s="17">
        <v>0</v>
      </c>
      <c r="I7" s="17">
        <v>0</v>
      </c>
      <c r="J7" s="12">
        <f t="shared" si="2"/>
        <v>832100</v>
      </c>
      <c r="K7" s="13">
        <f t="shared" si="5"/>
        <v>0</v>
      </c>
      <c r="L7" s="18">
        <v>0</v>
      </c>
      <c r="M7" s="18">
        <v>0</v>
      </c>
      <c r="N7" s="18">
        <v>0</v>
      </c>
      <c r="O7" s="15">
        <f t="shared" si="3"/>
        <v>832100</v>
      </c>
    </row>
    <row r="8" spans="1:15" x14ac:dyDescent="0.25">
      <c r="A8" s="7" t="s">
        <v>22</v>
      </c>
      <c r="B8" s="8">
        <f t="shared" si="1"/>
        <v>2090000</v>
      </c>
      <c r="C8" s="16">
        <v>2050000</v>
      </c>
      <c r="D8" s="16">
        <v>0</v>
      </c>
      <c r="E8" s="16">
        <v>40000</v>
      </c>
      <c r="F8" s="10">
        <f t="shared" si="4"/>
        <v>221800</v>
      </c>
      <c r="G8" s="17">
        <v>1800</v>
      </c>
      <c r="H8" s="17">
        <v>0</v>
      </c>
      <c r="I8" s="17">
        <v>220000</v>
      </c>
      <c r="J8" s="12">
        <f t="shared" si="2"/>
        <v>2311800</v>
      </c>
      <c r="K8" s="13">
        <f t="shared" si="5"/>
        <v>170000</v>
      </c>
      <c r="L8" s="18">
        <v>100000</v>
      </c>
      <c r="M8" s="18">
        <v>50000</v>
      </c>
      <c r="N8" s="18">
        <v>20000</v>
      </c>
      <c r="O8" s="15">
        <f t="shared" si="3"/>
        <v>2481800</v>
      </c>
    </row>
    <row r="9" spans="1:15" x14ac:dyDescent="0.25">
      <c r="A9" s="7" t="s">
        <v>23</v>
      </c>
      <c r="B9" s="8">
        <f t="shared" si="1"/>
        <v>1589700</v>
      </c>
      <c r="C9" s="16">
        <v>1549700</v>
      </c>
      <c r="D9" s="16">
        <v>0</v>
      </c>
      <c r="E9" s="16">
        <v>40000</v>
      </c>
      <c r="F9" s="10">
        <f t="shared" si="4"/>
        <v>400000</v>
      </c>
      <c r="G9" s="17">
        <v>0</v>
      </c>
      <c r="H9" s="17">
        <v>0</v>
      </c>
      <c r="I9" s="17">
        <v>400000</v>
      </c>
      <c r="J9" s="12">
        <f t="shared" si="2"/>
        <v>1989700</v>
      </c>
      <c r="K9" s="13">
        <f t="shared" si="5"/>
        <v>240000</v>
      </c>
      <c r="L9" s="18">
        <v>200000</v>
      </c>
      <c r="M9" s="18">
        <v>40000</v>
      </c>
      <c r="N9" s="18">
        <v>0</v>
      </c>
      <c r="O9" s="15">
        <f t="shared" si="3"/>
        <v>2229700</v>
      </c>
    </row>
    <row r="10" spans="1:15" x14ac:dyDescent="0.25">
      <c r="A10" s="7" t="s">
        <v>24</v>
      </c>
      <c r="B10" s="8">
        <f t="shared" si="1"/>
        <v>2237700</v>
      </c>
      <c r="C10" s="16">
        <v>1837700</v>
      </c>
      <c r="D10" s="16">
        <v>0</v>
      </c>
      <c r="E10" s="16">
        <v>400000</v>
      </c>
      <c r="F10" s="10">
        <f t="shared" si="4"/>
        <v>623200</v>
      </c>
      <c r="G10" s="17">
        <v>523200</v>
      </c>
      <c r="H10" s="17">
        <v>0</v>
      </c>
      <c r="I10" s="17">
        <v>100000</v>
      </c>
      <c r="J10" s="12">
        <f t="shared" si="2"/>
        <v>2860900</v>
      </c>
      <c r="K10" s="13">
        <f t="shared" si="5"/>
        <v>50000</v>
      </c>
      <c r="L10" s="18">
        <v>0</v>
      </c>
      <c r="M10" s="18">
        <v>0</v>
      </c>
      <c r="N10" s="18">
        <v>50000</v>
      </c>
      <c r="O10" s="15">
        <f t="shared" si="3"/>
        <v>2910900</v>
      </c>
    </row>
    <row r="11" spans="1:15" x14ac:dyDescent="0.25">
      <c r="A11" s="7" t="s">
        <v>25</v>
      </c>
      <c r="B11" s="8">
        <f t="shared" si="1"/>
        <v>0</v>
      </c>
      <c r="C11" s="16">
        <v>0</v>
      </c>
      <c r="D11" s="16">
        <v>0</v>
      </c>
      <c r="E11" s="16">
        <v>0</v>
      </c>
      <c r="F11" s="10">
        <f t="shared" si="4"/>
        <v>1230400</v>
      </c>
      <c r="G11" s="17">
        <v>200100</v>
      </c>
      <c r="H11" s="17">
        <v>280300</v>
      </c>
      <c r="I11" s="17">
        <v>750000</v>
      </c>
      <c r="J11" s="12">
        <f t="shared" si="2"/>
        <v>1230400</v>
      </c>
      <c r="K11" s="13">
        <f t="shared" si="5"/>
        <v>300000</v>
      </c>
      <c r="L11" s="18">
        <v>0</v>
      </c>
      <c r="M11" s="18">
        <v>0</v>
      </c>
      <c r="N11" s="18">
        <v>300000</v>
      </c>
      <c r="O11" s="15">
        <f t="shared" si="3"/>
        <v>1530400</v>
      </c>
    </row>
    <row r="12" spans="1:15" x14ac:dyDescent="0.25">
      <c r="A12" s="7" t="s">
        <v>26</v>
      </c>
      <c r="B12" s="8">
        <f t="shared" si="1"/>
        <v>2802500</v>
      </c>
      <c r="C12" s="16">
        <v>2562500</v>
      </c>
      <c r="D12" s="16">
        <v>0</v>
      </c>
      <c r="E12" s="16">
        <v>240000</v>
      </c>
      <c r="F12" s="10">
        <f t="shared" si="4"/>
        <v>1760000</v>
      </c>
      <c r="G12" s="17">
        <v>760000</v>
      </c>
      <c r="H12" s="17">
        <v>1000000</v>
      </c>
      <c r="I12" s="17">
        <v>0</v>
      </c>
      <c r="J12" s="12">
        <f t="shared" si="2"/>
        <v>4562500</v>
      </c>
      <c r="K12" s="13">
        <f t="shared" si="5"/>
        <v>0</v>
      </c>
      <c r="L12" s="18">
        <v>0</v>
      </c>
      <c r="M12" s="18">
        <v>0</v>
      </c>
      <c r="N12" s="18">
        <v>0</v>
      </c>
      <c r="O12" s="15">
        <f t="shared" si="3"/>
        <v>4562500</v>
      </c>
    </row>
    <row r="13" spans="1:15" x14ac:dyDescent="0.25">
      <c r="A13" s="7" t="s">
        <v>27</v>
      </c>
      <c r="B13" s="8">
        <f t="shared" si="1"/>
        <v>2392400</v>
      </c>
      <c r="C13" s="16">
        <v>2392400</v>
      </c>
      <c r="D13" s="16">
        <v>0</v>
      </c>
      <c r="E13" s="16">
        <v>0</v>
      </c>
      <c r="F13" s="10">
        <f t="shared" si="4"/>
        <v>0</v>
      </c>
      <c r="G13" s="17">
        <v>0</v>
      </c>
      <c r="H13" s="17">
        <v>0</v>
      </c>
      <c r="I13" s="17">
        <v>0</v>
      </c>
      <c r="J13" s="12">
        <f t="shared" si="2"/>
        <v>2392400</v>
      </c>
      <c r="K13" s="13">
        <f t="shared" si="5"/>
        <v>251000</v>
      </c>
      <c r="L13" s="18">
        <v>0</v>
      </c>
      <c r="M13" s="18">
        <v>0</v>
      </c>
      <c r="N13" s="18">
        <v>251000</v>
      </c>
      <c r="O13" s="15">
        <f t="shared" si="3"/>
        <v>2643400</v>
      </c>
    </row>
    <row r="14" spans="1:15" x14ac:dyDescent="0.25">
      <c r="A14" s="7" t="s">
        <v>28</v>
      </c>
      <c r="B14" s="8">
        <f t="shared" si="1"/>
        <v>7150600</v>
      </c>
      <c r="C14" s="16">
        <v>6602600</v>
      </c>
      <c r="D14" s="16">
        <v>0</v>
      </c>
      <c r="E14" s="16">
        <v>548000</v>
      </c>
      <c r="F14" s="10">
        <f t="shared" si="4"/>
        <v>3223400</v>
      </c>
      <c r="G14" s="17">
        <v>2851400</v>
      </c>
      <c r="H14" s="17">
        <v>0</v>
      </c>
      <c r="I14" s="17">
        <v>372000</v>
      </c>
      <c r="J14" s="12">
        <f t="shared" si="2"/>
        <v>10374000</v>
      </c>
      <c r="K14" s="13">
        <f t="shared" si="5"/>
        <v>1116000</v>
      </c>
      <c r="L14" s="18">
        <v>357000</v>
      </c>
      <c r="M14" s="18">
        <v>159000</v>
      </c>
      <c r="N14" s="18">
        <v>600000</v>
      </c>
      <c r="O14" s="15">
        <f t="shared" si="3"/>
        <v>11490000</v>
      </c>
    </row>
    <row r="15" spans="1:15" x14ac:dyDescent="0.25">
      <c r="A15" s="7" t="s">
        <v>29</v>
      </c>
      <c r="B15" s="8">
        <f t="shared" si="1"/>
        <v>378200</v>
      </c>
      <c r="C15" s="16">
        <v>378200</v>
      </c>
      <c r="D15" s="16">
        <v>0</v>
      </c>
      <c r="E15" s="16">
        <v>0</v>
      </c>
      <c r="F15" s="10">
        <f t="shared" si="4"/>
        <v>1100</v>
      </c>
      <c r="G15" s="17">
        <v>1100</v>
      </c>
      <c r="H15" s="17">
        <v>0</v>
      </c>
      <c r="I15" s="17">
        <v>0</v>
      </c>
      <c r="J15" s="12">
        <f t="shared" si="2"/>
        <v>379300</v>
      </c>
      <c r="K15" s="13">
        <f t="shared" si="5"/>
        <v>0</v>
      </c>
      <c r="L15" s="18">
        <v>0</v>
      </c>
      <c r="M15" s="18">
        <v>0</v>
      </c>
      <c r="N15" s="18">
        <v>0</v>
      </c>
      <c r="O15" s="15">
        <f t="shared" si="3"/>
        <v>379300</v>
      </c>
    </row>
    <row r="16" spans="1:15" x14ac:dyDescent="0.25">
      <c r="A16" s="7" t="s">
        <v>31</v>
      </c>
      <c r="B16" s="8">
        <f t="shared" si="1"/>
        <v>6000000</v>
      </c>
      <c r="C16" s="16">
        <v>6000000</v>
      </c>
      <c r="D16" s="16">
        <v>0</v>
      </c>
      <c r="E16" s="16">
        <v>0</v>
      </c>
      <c r="F16" s="10">
        <f t="shared" si="4"/>
        <v>643000</v>
      </c>
      <c r="G16" s="17">
        <v>0</v>
      </c>
      <c r="H16" s="17">
        <v>200000</v>
      </c>
      <c r="I16" s="17">
        <v>443000</v>
      </c>
      <c r="J16" s="12">
        <f t="shared" si="2"/>
        <v>6643000</v>
      </c>
      <c r="K16" s="13">
        <f t="shared" si="5"/>
        <v>0</v>
      </c>
      <c r="L16" s="18">
        <v>0</v>
      </c>
      <c r="M16" s="18">
        <v>0</v>
      </c>
      <c r="N16" s="18">
        <v>0</v>
      </c>
      <c r="O16" s="15">
        <f t="shared" si="3"/>
        <v>6643000</v>
      </c>
    </row>
    <row r="17" spans="1:15" x14ac:dyDescent="0.25">
      <c r="A17" s="7" t="s">
        <v>32</v>
      </c>
      <c r="B17" s="8">
        <f t="shared" si="1"/>
        <v>817100</v>
      </c>
      <c r="C17" s="16">
        <v>817100</v>
      </c>
      <c r="D17" s="16">
        <v>0</v>
      </c>
      <c r="E17" s="16">
        <v>0</v>
      </c>
      <c r="F17" s="10">
        <f t="shared" si="4"/>
        <v>316000</v>
      </c>
      <c r="G17" s="17">
        <v>0</v>
      </c>
      <c r="H17" s="17">
        <v>316000</v>
      </c>
      <c r="I17" s="17">
        <v>0</v>
      </c>
      <c r="J17" s="12">
        <f t="shared" si="2"/>
        <v>1133100</v>
      </c>
      <c r="K17" s="13">
        <f t="shared" si="5"/>
        <v>0</v>
      </c>
      <c r="L17" s="18">
        <v>0</v>
      </c>
      <c r="M17" s="18">
        <v>0</v>
      </c>
      <c r="N17" s="18">
        <v>0</v>
      </c>
      <c r="O17" s="15">
        <f t="shared" si="3"/>
        <v>1133100</v>
      </c>
    </row>
    <row r="18" spans="1:15" x14ac:dyDescent="0.25">
      <c r="A18" s="7" t="s">
        <v>33</v>
      </c>
      <c r="B18" s="8">
        <f t="shared" si="1"/>
        <v>439200</v>
      </c>
      <c r="C18" s="16">
        <v>439200</v>
      </c>
      <c r="D18" s="16">
        <v>0</v>
      </c>
      <c r="E18" s="16">
        <v>0</v>
      </c>
      <c r="F18" s="10">
        <f t="shared" si="4"/>
        <v>62000</v>
      </c>
      <c r="G18" s="17">
        <v>0</v>
      </c>
      <c r="H18" s="17">
        <v>62000</v>
      </c>
      <c r="I18" s="17">
        <v>0</v>
      </c>
      <c r="J18" s="12">
        <f t="shared" si="2"/>
        <v>501200</v>
      </c>
      <c r="K18" s="13">
        <f t="shared" si="5"/>
        <v>9200</v>
      </c>
      <c r="L18" s="18">
        <v>2000</v>
      </c>
      <c r="M18" s="18">
        <v>6000</v>
      </c>
      <c r="N18" s="18">
        <v>1200</v>
      </c>
      <c r="O18" s="15">
        <f t="shared" si="3"/>
        <v>510400</v>
      </c>
    </row>
    <row r="19" spans="1:15" x14ac:dyDescent="0.25">
      <c r="A19" s="7" t="s">
        <v>34</v>
      </c>
      <c r="B19" s="8">
        <f t="shared" si="1"/>
        <v>120125684</v>
      </c>
      <c r="C19" s="16">
        <v>117727135</v>
      </c>
      <c r="D19" s="16">
        <v>0</v>
      </c>
      <c r="E19" s="16">
        <v>2398549</v>
      </c>
      <c r="F19" s="10">
        <f t="shared" si="4"/>
        <v>64910916</v>
      </c>
      <c r="G19" s="17">
        <v>54537269</v>
      </c>
      <c r="H19" s="17">
        <v>929700</v>
      </c>
      <c r="I19" s="17">
        <v>9443947</v>
      </c>
      <c r="J19" s="12">
        <f t="shared" si="2"/>
        <v>185036600</v>
      </c>
      <c r="K19" s="13">
        <f t="shared" si="5"/>
        <v>6970800</v>
      </c>
      <c r="L19" s="18">
        <v>323000</v>
      </c>
      <c r="M19" s="18">
        <v>740000</v>
      </c>
      <c r="N19" s="18">
        <v>5907800</v>
      </c>
      <c r="O19" s="15">
        <f t="shared" si="3"/>
        <v>192007400</v>
      </c>
    </row>
    <row r="20" spans="1:15" x14ac:dyDescent="0.25">
      <c r="A20" s="7" t="s">
        <v>35</v>
      </c>
      <c r="B20" s="8">
        <f t="shared" si="1"/>
        <v>1143800</v>
      </c>
      <c r="C20" s="16">
        <v>1143800</v>
      </c>
      <c r="D20" s="16">
        <v>0</v>
      </c>
      <c r="E20" s="16">
        <v>0</v>
      </c>
      <c r="F20" s="10">
        <f t="shared" si="4"/>
        <v>132000</v>
      </c>
      <c r="G20" s="17">
        <v>100000</v>
      </c>
      <c r="H20" s="17">
        <v>32000</v>
      </c>
      <c r="I20" s="17">
        <v>0</v>
      </c>
      <c r="J20" s="12">
        <f t="shared" si="2"/>
        <v>1275800</v>
      </c>
      <c r="K20" s="13">
        <f t="shared" si="5"/>
        <v>0</v>
      </c>
      <c r="L20" s="18">
        <v>0</v>
      </c>
      <c r="M20" s="18">
        <v>0</v>
      </c>
      <c r="N20" s="18">
        <v>0</v>
      </c>
      <c r="O20" s="15">
        <f t="shared" si="3"/>
        <v>1275800</v>
      </c>
    </row>
    <row r="21" spans="1:15" x14ac:dyDescent="0.25">
      <c r="A21" s="7" t="s">
        <v>36</v>
      </c>
      <c r="B21" s="8">
        <f t="shared" si="1"/>
        <v>38000</v>
      </c>
      <c r="C21" s="16">
        <v>38000</v>
      </c>
      <c r="D21" s="16">
        <v>0</v>
      </c>
      <c r="E21" s="16">
        <v>0</v>
      </c>
      <c r="F21" s="10">
        <f t="shared" si="4"/>
        <v>0</v>
      </c>
      <c r="G21" s="17">
        <v>0</v>
      </c>
      <c r="H21" s="17">
        <v>0</v>
      </c>
      <c r="I21" s="17">
        <v>0</v>
      </c>
      <c r="J21" s="12">
        <f t="shared" si="2"/>
        <v>38000</v>
      </c>
      <c r="K21" s="13">
        <f t="shared" si="5"/>
        <v>0</v>
      </c>
      <c r="L21" s="18">
        <v>0</v>
      </c>
      <c r="M21" s="18">
        <v>0</v>
      </c>
      <c r="N21" s="18">
        <v>0</v>
      </c>
      <c r="O21" s="15">
        <f t="shared" si="3"/>
        <v>38000</v>
      </c>
    </row>
    <row r="22" spans="1:15" x14ac:dyDescent="0.25">
      <c r="A22" s="7" t="s">
        <v>37</v>
      </c>
      <c r="B22" s="8">
        <f t="shared" si="1"/>
        <v>7815700</v>
      </c>
      <c r="C22" s="16">
        <v>6819200</v>
      </c>
      <c r="D22" s="16">
        <v>0</v>
      </c>
      <c r="E22" s="16">
        <v>996500</v>
      </c>
      <c r="F22" s="10">
        <f t="shared" si="4"/>
        <v>4820400</v>
      </c>
      <c r="G22" s="17">
        <v>2459400</v>
      </c>
      <c r="H22" s="17">
        <v>980000</v>
      </c>
      <c r="I22" s="17">
        <v>1381000</v>
      </c>
      <c r="J22" s="12">
        <f t="shared" si="2"/>
        <v>12636100</v>
      </c>
      <c r="K22" s="13">
        <f t="shared" si="5"/>
        <v>615000</v>
      </c>
      <c r="L22" s="18">
        <v>10000</v>
      </c>
      <c r="M22" s="18">
        <v>55000</v>
      </c>
      <c r="N22" s="18">
        <v>550000</v>
      </c>
      <c r="O22" s="15">
        <f t="shared" si="3"/>
        <v>13251100</v>
      </c>
    </row>
    <row r="23" spans="1:15" x14ac:dyDescent="0.25">
      <c r="A23" s="7" t="s">
        <v>38</v>
      </c>
      <c r="B23" s="8">
        <f t="shared" si="1"/>
        <v>12800</v>
      </c>
      <c r="C23" s="16">
        <v>12800</v>
      </c>
      <c r="D23" s="16">
        <v>0</v>
      </c>
      <c r="E23" s="16">
        <v>0</v>
      </c>
      <c r="F23" s="10">
        <f t="shared" si="4"/>
        <v>173700</v>
      </c>
      <c r="G23" s="17">
        <v>173700</v>
      </c>
      <c r="H23" s="17">
        <v>0</v>
      </c>
      <c r="I23" s="17">
        <v>0</v>
      </c>
      <c r="J23" s="12">
        <f t="shared" si="2"/>
        <v>186500</v>
      </c>
      <c r="K23" s="13">
        <f t="shared" si="5"/>
        <v>0</v>
      </c>
      <c r="L23" s="18">
        <v>0</v>
      </c>
      <c r="M23" s="18">
        <v>0</v>
      </c>
      <c r="N23" s="18">
        <v>0</v>
      </c>
      <c r="O23" s="15">
        <f t="shared" si="3"/>
        <v>186500</v>
      </c>
    </row>
    <row r="24" spans="1:15" x14ac:dyDescent="0.25">
      <c r="A24" s="7" t="s">
        <v>39</v>
      </c>
      <c r="B24" s="8">
        <f t="shared" si="1"/>
        <v>732300</v>
      </c>
      <c r="C24" s="16">
        <v>732300</v>
      </c>
      <c r="D24" s="16">
        <v>0</v>
      </c>
      <c r="E24" s="16">
        <v>0</v>
      </c>
      <c r="F24" s="10">
        <f t="shared" si="4"/>
        <v>0</v>
      </c>
      <c r="G24" s="17">
        <v>0</v>
      </c>
      <c r="H24" s="17">
        <v>0</v>
      </c>
      <c r="I24" s="17">
        <v>0</v>
      </c>
      <c r="J24" s="12">
        <f t="shared" si="2"/>
        <v>732300</v>
      </c>
      <c r="K24" s="13">
        <f t="shared" si="5"/>
        <v>0</v>
      </c>
      <c r="L24" s="18">
        <v>0</v>
      </c>
      <c r="M24" s="18">
        <v>0</v>
      </c>
      <c r="N24" s="18">
        <v>0</v>
      </c>
      <c r="O24" s="15">
        <f t="shared" si="3"/>
        <v>732300</v>
      </c>
    </row>
    <row r="25" spans="1:15" x14ac:dyDescent="0.25">
      <c r="A25" s="7" t="s">
        <v>40</v>
      </c>
      <c r="B25" s="8">
        <f t="shared" si="1"/>
        <v>7983400</v>
      </c>
      <c r="C25" s="16">
        <v>0</v>
      </c>
      <c r="D25" s="16">
        <v>4703400</v>
      </c>
      <c r="E25" s="16">
        <v>3280000</v>
      </c>
      <c r="F25" s="10">
        <f t="shared" si="4"/>
        <v>9698600</v>
      </c>
      <c r="G25" s="17">
        <v>4501400</v>
      </c>
      <c r="H25" s="17">
        <v>0</v>
      </c>
      <c r="I25" s="17">
        <v>5197200</v>
      </c>
      <c r="J25" s="12">
        <f t="shared" si="2"/>
        <v>17682000</v>
      </c>
      <c r="K25" s="13">
        <f t="shared" si="5"/>
        <v>0</v>
      </c>
      <c r="L25" s="18">
        <v>0</v>
      </c>
      <c r="M25" s="18">
        <v>0</v>
      </c>
      <c r="N25" s="18">
        <v>0</v>
      </c>
      <c r="O25" s="15">
        <f t="shared" si="3"/>
        <v>17682000</v>
      </c>
    </row>
    <row r="26" spans="1:15" x14ac:dyDescent="0.25">
      <c r="A26" s="7" t="s">
        <v>41</v>
      </c>
      <c r="B26" s="8">
        <f t="shared" si="1"/>
        <v>8000000</v>
      </c>
      <c r="C26" s="16">
        <v>8000000</v>
      </c>
      <c r="D26" s="16">
        <v>0</v>
      </c>
      <c r="E26" s="16">
        <v>0</v>
      </c>
      <c r="F26" s="10">
        <f t="shared" si="4"/>
        <v>10000000</v>
      </c>
      <c r="G26" s="17">
        <v>0</v>
      </c>
      <c r="H26" s="17">
        <v>0</v>
      </c>
      <c r="I26" s="17">
        <v>10000000</v>
      </c>
      <c r="J26" s="12">
        <f t="shared" si="2"/>
        <v>18000000</v>
      </c>
      <c r="K26" s="13">
        <f t="shared" si="5"/>
        <v>0</v>
      </c>
      <c r="L26" s="18">
        <v>0</v>
      </c>
      <c r="M26" s="18">
        <v>0</v>
      </c>
      <c r="N26" s="18">
        <v>0</v>
      </c>
      <c r="O26" s="15">
        <f t="shared" si="3"/>
        <v>18000000</v>
      </c>
    </row>
    <row r="27" spans="1:15" x14ac:dyDescent="0.25">
      <c r="A27" s="7" t="s">
        <v>42</v>
      </c>
      <c r="B27" s="8">
        <f t="shared" si="1"/>
        <v>275000</v>
      </c>
      <c r="C27" s="16">
        <v>275000</v>
      </c>
      <c r="D27" s="16">
        <v>0</v>
      </c>
      <c r="E27" s="16">
        <v>0</v>
      </c>
      <c r="F27" s="10">
        <f t="shared" si="4"/>
        <v>0</v>
      </c>
      <c r="G27" s="17">
        <v>0</v>
      </c>
      <c r="H27" s="17">
        <v>0</v>
      </c>
      <c r="I27" s="17">
        <v>0</v>
      </c>
      <c r="J27" s="12">
        <f t="shared" si="2"/>
        <v>275000</v>
      </c>
      <c r="K27" s="13">
        <f t="shared" si="5"/>
        <v>0</v>
      </c>
      <c r="L27" s="18">
        <v>0</v>
      </c>
      <c r="M27" s="18">
        <v>0</v>
      </c>
      <c r="N27" s="18">
        <v>0</v>
      </c>
      <c r="O27" s="15">
        <f t="shared" si="3"/>
        <v>275000</v>
      </c>
    </row>
    <row r="28" spans="1:15" x14ac:dyDescent="0.25">
      <c r="A28" s="7" t="s">
        <v>43</v>
      </c>
      <c r="B28" s="8">
        <f t="shared" si="1"/>
        <v>177340484</v>
      </c>
      <c r="C28" s="9">
        <f>SUM(C29:C33)</f>
        <v>164590535</v>
      </c>
      <c r="D28" s="9">
        <f>SUM(D29:D33)</f>
        <v>4703400</v>
      </c>
      <c r="E28" s="9">
        <f>SUM(E29:E33)</f>
        <v>8046549</v>
      </c>
      <c r="F28" s="10">
        <f t="shared" si="4"/>
        <v>103185616</v>
      </c>
      <c r="G28" s="11">
        <f>SUM(G29:G33)</f>
        <v>70618469</v>
      </c>
      <c r="H28" s="11">
        <f>SUM(H29:H33)</f>
        <v>4000000</v>
      </c>
      <c r="I28" s="11">
        <f>SUM(I29:I33)</f>
        <v>28567147</v>
      </c>
      <c r="J28" s="12">
        <f t="shared" si="2"/>
        <v>280526100</v>
      </c>
      <c r="K28" s="13">
        <f>SUM(L28:N28)</f>
        <v>10460000</v>
      </c>
      <c r="L28" s="14">
        <f>SUM(L29:L33)</f>
        <v>1010000</v>
      </c>
      <c r="M28" s="14">
        <f>SUM(M29:M33)</f>
        <v>1500000</v>
      </c>
      <c r="N28" s="14">
        <f>SUM(N29:N33)</f>
        <v>7950000</v>
      </c>
      <c r="O28" s="15">
        <f t="shared" si="3"/>
        <v>290986100</v>
      </c>
    </row>
    <row r="29" spans="1:15" x14ac:dyDescent="0.25">
      <c r="A29" s="7" t="s">
        <v>44</v>
      </c>
      <c r="B29" s="8">
        <f t="shared" si="1"/>
        <v>0</v>
      </c>
      <c r="C29" s="16">
        <v>0</v>
      </c>
      <c r="D29" s="16">
        <v>0</v>
      </c>
      <c r="E29" s="16">
        <v>0</v>
      </c>
      <c r="F29" s="10">
        <f t="shared" si="4"/>
        <v>0</v>
      </c>
      <c r="G29" s="17">
        <v>0</v>
      </c>
      <c r="H29" s="17">
        <v>0</v>
      </c>
      <c r="I29" s="17">
        <v>0</v>
      </c>
      <c r="J29" s="12">
        <f t="shared" si="2"/>
        <v>0</v>
      </c>
      <c r="K29" s="13">
        <f t="shared" ref="K29:K31" si="6">SUM(L29:N29)</f>
        <v>500000</v>
      </c>
      <c r="L29" s="18">
        <v>0</v>
      </c>
      <c r="M29" s="18">
        <v>500000</v>
      </c>
      <c r="N29" s="18">
        <v>0</v>
      </c>
      <c r="O29" s="15">
        <f t="shared" si="3"/>
        <v>500000</v>
      </c>
    </row>
    <row r="30" spans="1:15" x14ac:dyDescent="0.25">
      <c r="A30" s="7" t="s">
        <v>45</v>
      </c>
      <c r="B30" s="8">
        <f t="shared" si="1"/>
        <v>0</v>
      </c>
      <c r="C30" s="16">
        <v>0</v>
      </c>
      <c r="D30" s="16">
        <v>0</v>
      </c>
      <c r="E30" s="16">
        <v>0</v>
      </c>
      <c r="F30" s="10">
        <f t="shared" si="4"/>
        <v>20567147</v>
      </c>
      <c r="G30" s="17">
        <v>0</v>
      </c>
      <c r="H30" s="17">
        <v>4000000</v>
      </c>
      <c r="I30" s="17">
        <v>16567147</v>
      </c>
      <c r="J30" s="12">
        <f t="shared" si="2"/>
        <v>20567147</v>
      </c>
      <c r="K30" s="13">
        <f t="shared" si="6"/>
        <v>9360000</v>
      </c>
      <c r="L30" s="18">
        <v>1010000</v>
      </c>
      <c r="M30" s="18">
        <v>400000</v>
      </c>
      <c r="N30" s="18">
        <v>7950000</v>
      </c>
      <c r="O30" s="15">
        <f t="shared" si="3"/>
        <v>29927147</v>
      </c>
    </row>
    <row r="31" spans="1:15" x14ac:dyDescent="0.25">
      <c r="A31" s="7" t="s">
        <v>46</v>
      </c>
      <c r="B31" s="8">
        <f t="shared" si="1"/>
        <v>0</v>
      </c>
      <c r="C31" s="16">
        <v>0</v>
      </c>
      <c r="D31" s="16">
        <v>0</v>
      </c>
      <c r="E31" s="16">
        <v>0</v>
      </c>
      <c r="F31" s="10">
        <f t="shared" si="4"/>
        <v>0</v>
      </c>
      <c r="G31" s="17">
        <v>0</v>
      </c>
      <c r="H31" s="17">
        <v>0</v>
      </c>
      <c r="I31" s="17">
        <v>0</v>
      </c>
      <c r="J31" s="12">
        <f t="shared" si="2"/>
        <v>0</v>
      </c>
      <c r="K31" s="13">
        <f t="shared" si="6"/>
        <v>600000</v>
      </c>
      <c r="L31" s="18">
        <v>0</v>
      </c>
      <c r="M31" s="18">
        <v>600000</v>
      </c>
      <c r="N31" s="18">
        <v>0</v>
      </c>
      <c r="O31" s="15">
        <f t="shared" si="3"/>
        <v>600000</v>
      </c>
    </row>
    <row r="32" spans="1:15" x14ac:dyDescent="0.25">
      <c r="A32" s="7" t="s">
        <v>47</v>
      </c>
      <c r="B32" s="8">
        <f t="shared" si="1"/>
        <v>0</v>
      </c>
      <c r="C32" s="16">
        <v>0</v>
      </c>
      <c r="D32" s="16">
        <v>0</v>
      </c>
      <c r="E32" s="16">
        <v>0</v>
      </c>
      <c r="F32" s="10">
        <f>SUM(G32:I32)</f>
        <v>12000000</v>
      </c>
      <c r="G32" s="17">
        <v>0</v>
      </c>
      <c r="H32" s="17">
        <v>0</v>
      </c>
      <c r="I32" s="17">
        <v>12000000</v>
      </c>
      <c r="J32" s="12">
        <f t="shared" si="2"/>
        <v>12000000</v>
      </c>
      <c r="K32" s="13">
        <f>SUM(L32:N32)</f>
        <v>0</v>
      </c>
      <c r="L32" s="18">
        <v>0</v>
      </c>
      <c r="M32" s="18">
        <v>0</v>
      </c>
      <c r="N32" s="18">
        <v>0</v>
      </c>
      <c r="O32" s="15">
        <f t="shared" si="3"/>
        <v>12000000</v>
      </c>
    </row>
    <row r="33" spans="1:15" x14ac:dyDescent="0.25">
      <c r="A33" s="7" t="s">
        <v>48</v>
      </c>
      <c r="B33" s="8">
        <f t="shared" si="1"/>
        <v>177340484</v>
      </c>
      <c r="C33" s="16">
        <v>164590535</v>
      </c>
      <c r="D33" s="16">
        <v>4703400</v>
      </c>
      <c r="E33" s="16">
        <v>8046549</v>
      </c>
      <c r="F33" s="10">
        <f>SUM(G33:I33)</f>
        <v>70618469</v>
      </c>
      <c r="G33" s="17">
        <v>70618469</v>
      </c>
      <c r="H33" s="17">
        <v>0</v>
      </c>
      <c r="I33" s="17">
        <v>0</v>
      </c>
      <c r="J33" s="12">
        <f t="shared" si="2"/>
        <v>247958953</v>
      </c>
      <c r="K33" s="13">
        <v>0</v>
      </c>
      <c r="L33" s="18">
        <v>0</v>
      </c>
      <c r="M33" s="18">
        <v>0</v>
      </c>
      <c r="N33" s="18">
        <v>0</v>
      </c>
      <c r="O33" s="15">
        <f t="shared" si="3"/>
        <v>247958953</v>
      </c>
    </row>
    <row r="37" spans="1:15" ht="15" customHeight="1" x14ac:dyDescent="0.25">
      <c r="A37" s="49" t="s">
        <v>0</v>
      </c>
      <c r="B37" s="43" t="s">
        <v>68</v>
      </c>
      <c r="C37" s="43" t="s">
        <v>67</v>
      </c>
      <c r="D37" s="43" t="s">
        <v>66</v>
      </c>
      <c r="E37" s="43" t="s">
        <v>65</v>
      </c>
      <c r="F37" s="59" t="s">
        <v>1</v>
      </c>
      <c r="G37" s="60"/>
      <c r="H37" s="61"/>
      <c r="I37" s="54" t="s">
        <v>2</v>
      </c>
      <c r="J37" s="55"/>
      <c r="K37" s="56"/>
      <c r="L37" s="57" t="s">
        <v>4</v>
      </c>
      <c r="M37" s="58"/>
      <c r="N37" s="62"/>
    </row>
    <row r="38" spans="1:15" ht="29.25" customHeight="1" x14ac:dyDescent="0.25">
      <c r="A38" s="49"/>
      <c r="B38" s="44"/>
      <c r="C38" s="44"/>
      <c r="D38" s="44"/>
      <c r="E38" s="44"/>
      <c r="F38" s="21">
        <v>2021</v>
      </c>
      <c r="G38" s="21">
        <v>2020</v>
      </c>
      <c r="H38" s="21">
        <v>2019</v>
      </c>
      <c r="I38" s="22">
        <v>2021</v>
      </c>
      <c r="J38" s="22">
        <v>2020</v>
      </c>
      <c r="K38" s="22">
        <v>2019</v>
      </c>
      <c r="L38" s="23">
        <v>2021</v>
      </c>
      <c r="M38" s="23">
        <v>2020</v>
      </c>
      <c r="N38" s="23">
        <v>2019</v>
      </c>
    </row>
    <row r="39" spans="1:15" x14ac:dyDescent="0.25">
      <c r="A39" s="7" t="s">
        <v>17</v>
      </c>
      <c r="B39" s="15">
        <f>O3</f>
        <v>290986100</v>
      </c>
      <c r="C39" s="15">
        <f>G39+J39+M39</f>
        <v>247746000</v>
      </c>
      <c r="D39" s="15">
        <f>H39+K39+N39</f>
        <v>220664300</v>
      </c>
      <c r="E39" s="15">
        <v>214490704</v>
      </c>
      <c r="F39" s="8">
        <f t="shared" ref="F39:F69" si="7">B3</f>
        <v>177340484</v>
      </c>
      <c r="G39" s="8">
        <v>171322010</v>
      </c>
      <c r="H39" s="8">
        <v>163436280</v>
      </c>
      <c r="I39" s="10">
        <f t="shared" ref="I39:I69" si="8">F3</f>
        <v>103185616</v>
      </c>
      <c r="J39" s="10">
        <v>67642990</v>
      </c>
      <c r="K39" s="10">
        <v>49628020</v>
      </c>
      <c r="L39" s="13">
        <f t="shared" ref="L39:L69" si="9">K3</f>
        <v>10460000</v>
      </c>
      <c r="M39" s="13">
        <v>8781000</v>
      </c>
      <c r="N39" s="13">
        <v>7600000</v>
      </c>
    </row>
    <row r="40" spans="1:15" x14ac:dyDescent="0.25">
      <c r="A40" s="7" t="s">
        <v>18</v>
      </c>
      <c r="B40" s="15">
        <f t="shared" ref="B40:B69" si="10">O4</f>
        <v>4129600</v>
      </c>
      <c r="C40" s="15">
        <f t="shared" ref="C40:C69" si="11">G40+J40+M40</f>
        <v>5135000</v>
      </c>
      <c r="D40" s="15">
        <f t="shared" ref="D40:D69" si="12">H40+K40+N40</f>
        <v>24820000</v>
      </c>
      <c r="E40" s="15">
        <v>23750000</v>
      </c>
      <c r="F40" s="8">
        <f t="shared" si="7"/>
        <v>2888600</v>
      </c>
      <c r="G40" s="8">
        <v>3885000</v>
      </c>
      <c r="H40" s="8">
        <v>5820000</v>
      </c>
      <c r="I40" s="10">
        <f t="shared" si="8"/>
        <v>1241000</v>
      </c>
      <c r="J40" s="10">
        <v>1250000</v>
      </c>
      <c r="K40" s="10">
        <v>19000000</v>
      </c>
      <c r="L40" s="13">
        <f t="shared" si="9"/>
        <v>0</v>
      </c>
      <c r="M40" s="13">
        <v>0</v>
      </c>
      <c r="N40" s="13">
        <v>0</v>
      </c>
    </row>
    <row r="41" spans="1:15" x14ac:dyDescent="0.25">
      <c r="A41" s="7" t="s">
        <v>19</v>
      </c>
      <c r="B41" s="15">
        <f t="shared" si="10"/>
        <v>200000</v>
      </c>
      <c r="C41" s="15">
        <f t="shared" si="11"/>
        <v>150000</v>
      </c>
      <c r="D41" s="15">
        <f t="shared" si="12"/>
        <v>1000000</v>
      </c>
      <c r="E41" s="15">
        <v>1000000</v>
      </c>
      <c r="F41" s="8">
        <f t="shared" si="7"/>
        <v>200000</v>
      </c>
      <c r="G41" s="8">
        <v>150000</v>
      </c>
      <c r="H41" s="8">
        <v>1000000</v>
      </c>
      <c r="I41" s="10">
        <f t="shared" si="8"/>
        <v>0</v>
      </c>
      <c r="J41" s="10">
        <v>0</v>
      </c>
      <c r="K41" s="10">
        <v>0</v>
      </c>
      <c r="L41" s="13">
        <f t="shared" si="9"/>
        <v>0</v>
      </c>
      <c r="M41" s="13">
        <v>0</v>
      </c>
      <c r="N41" s="13">
        <v>0</v>
      </c>
    </row>
    <row r="42" spans="1:15" x14ac:dyDescent="0.25">
      <c r="A42" s="7" t="s">
        <v>20</v>
      </c>
      <c r="B42" s="15">
        <f t="shared" si="10"/>
        <v>5861800</v>
      </c>
      <c r="C42" s="15">
        <f t="shared" si="11"/>
        <v>4965000</v>
      </c>
      <c r="D42" s="15">
        <f t="shared" si="12"/>
        <v>4841580</v>
      </c>
      <c r="E42" s="15">
        <v>4071584</v>
      </c>
      <c r="F42" s="8">
        <f t="shared" si="7"/>
        <v>1395700</v>
      </c>
      <c r="G42" s="8">
        <v>1827000</v>
      </c>
      <c r="H42" s="8">
        <v>3193580</v>
      </c>
      <c r="I42" s="10">
        <f t="shared" si="8"/>
        <v>3728100</v>
      </c>
      <c r="J42" s="10">
        <v>2310000</v>
      </c>
      <c r="K42" s="10">
        <v>510000</v>
      </c>
      <c r="L42" s="13">
        <f t="shared" si="9"/>
        <v>738000</v>
      </c>
      <c r="M42" s="13">
        <v>828000</v>
      </c>
      <c r="N42" s="13">
        <v>1138000</v>
      </c>
    </row>
    <row r="43" spans="1:15" x14ac:dyDescent="0.25">
      <c r="A43" s="7" t="s">
        <v>21</v>
      </c>
      <c r="B43" s="15">
        <f t="shared" si="10"/>
        <v>832100</v>
      </c>
      <c r="C43" s="15">
        <f t="shared" si="11"/>
        <v>753000</v>
      </c>
      <c r="D43" s="15">
        <f t="shared" si="12"/>
        <v>570000</v>
      </c>
      <c r="E43" s="15">
        <v>510000</v>
      </c>
      <c r="F43" s="8">
        <f t="shared" si="7"/>
        <v>832100</v>
      </c>
      <c r="G43" s="8">
        <v>753000</v>
      </c>
      <c r="H43" s="8">
        <v>570000</v>
      </c>
      <c r="I43" s="10">
        <f t="shared" si="8"/>
        <v>0</v>
      </c>
      <c r="J43" s="10">
        <v>0</v>
      </c>
      <c r="K43" s="10">
        <v>0</v>
      </c>
      <c r="L43" s="13">
        <f t="shared" si="9"/>
        <v>0</v>
      </c>
      <c r="M43" s="13">
        <v>0</v>
      </c>
      <c r="N43" s="13">
        <v>0</v>
      </c>
    </row>
    <row r="44" spans="1:15" x14ac:dyDescent="0.25">
      <c r="A44" s="7" t="s">
        <v>22</v>
      </c>
      <c r="B44" s="15">
        <f t="shared" si="10"/>
        <v>2481800</v>
      </c>
      <c r="C44" s="15">
        <f t="shared" si="11"/>
        <v>2480000</v>
      </c>
      <c r="D44" s="15">
        <f t="shared" si="12"/>
        <v>3105000</v>
      </c>
      <c r="E44" s="15">
        <v>3085000</v>
      </c>
      <c r="F44" s="8">
        <f t="shared" si="7"/>
        <v>2090000</v>
      </c>
      <c r="G44" s="8">
        <v>2090000</v>
      </c>
      <c r="H44" s="8">
        <v>2290000</v>
      </c>
      <c r="I44" s="10">
        <f t="shared" si="8"/>
        <v>221800</v>
      </c>
      <c r="J44" s="10">
        <v>220000</v>
      </c>
      <c r="K44" s="10">
        <v>520000</v>
      </c>
      <c r="L44" s="13">
        <f t="shared" si="9"/>
        <v>170000</v>
      </c>
      <c r="M44" s="13">
        <v>170000</v>
      </c>
      <c r="N44" s="13">
        <v>295000</v>
      </c>
    </row>
    <row r="45" spans="1:15" x14ac:dyDescent="0.25">
      <c r="A45" s="7" t="s">
        <v>23</v>
      </c>
      <c r="B45" s="15">
        <f t="shared" si="10"/>
        <v>2229700</v>
      </c>
      <c r="C45" s="15">
        <f t="shared" si="11"/>
        <v>1540000</v>
      </c>
      <c r="D45" s="15">
        <f t="shared" si="12"/>
        <v>4250000</v>
      </c>
      <c r="E45" s="15">
        <v>4250000</v>
      </c>
      <c r="F45" s="8">
        <f t="shared" si="7"/>
        <v>1589700</v>
      </c>
      <c r="G45" s="8">
        <v>800000</v>
      </c>
      <c r="H45" s="8">
        <v>3500000</v>
      </c>
      <c r="I45" s="10">
        <f t="shared" si="8"/>
        <v>400000</v>
      </c>
      <c r="J45" s="10">
        <v>400000</v>
      </c>
      <c r="K45" s="10">
        <v>300000</v>
      </c>
      <c r="L45" s="13">
        <f t="shared" si="9"/>
        <v>240000</v>
      </c>
      <c r="M45" s="13">
        <v>340000</v>
      </c>
      <c r="N45" s="13">
        <v>450000</v>
      </c>
    </row>
    <row r="46" spans="1:15" x14ac:dyDescent="0.25">
      <c r="A46" s="7" t="s">
        <v>24</v>
      </c>
      <c r="B46" s="15">
        <f t="shared" si="10"/>
        <v>2910900</v>
      </c>
      <c r="C46" s="15">
        <f t="shared" si="11"/>
        <v>2750000</v>
      </c>
      <c r="D46" s="15">
        <f t="shared" si="12"/>
        <v>5730000</v>
      </c>
      <c r="E46" s="15">
        <v>4480000</v>
      </c>
      <c r="F46" s="8">
        <f t="shared" si="7"/>
        <v>2237700</v>
      </c>
      <c r="G46" s="8">
        <v>2450000</v>
      </c>
      <c r="H46" s="8">
        <v>3550000</v>
      </c>
      <c r="I46" s="10">
        <f t="shared" si="8"/>
        <v>623200</v>
      </c>
      <c r="J46" s="10">
        <v>250000</v>
      </c>
      <c r="K46" s="10">
        <v>2160000</v>
      </c>
      <c r="L46" s="13">
        <f t="shared" si="9"/>
        <v>50000</v>
      </c>
      <c r="M46" s="13">
        <v>50000</v>
      </c>
      <c r="N46" s="13">
        <v>20000</v>
      </c>
    </row>
    <row r="47" spans="1:15" x14ac:dyDescent="0.25">
      <c r="A47" s="7" t="s">
        <v>25</v>
      </c>
      <c r="B47" s="15">
        <f t="shared" si="10"/>
        <v>1530400</v>
      </c>
      <c r="C47" s="15">
        <f t="shared" si="11"/>
        <v>1617000</v>
      </c>
      <c r="D47" s="15">
        <f t="shared" si="12"/>
        <v>542000</v>
      </c>
      <c r="E47" s="15">
        <v>542000</v>
      </c>
      <c r="F47" s="8">
        <f t="shared" si="7"/>
        <v>0</v>
      </c>
      <c r="G47" s="8">
        <v>0</v>
      </c>
      <c r="H47" s="8">
        <v>500000</v>
      </c>
      <c r="I47" s="10">
        <f t="shared" si="8"/>
        <v>1230400</v>
      </c>
      <c r="J47" s="10">
        <v>1117000</v>
      </c>
      <c r="K47" s="10">
        <v>12000</v>
      </c>
      <c r="L47" s="13">
        <f t="shared" si="9"/>
        <v>300000</v>
      </c>
      <c r="M47" s="13">
        <v>500000</v>
      </c>
      <c r="N47" s="13">
        <v>30000</v>
      </c>
    </row>
    <row r="48" spans="1:15" x14ac:dyDescent="0.25">
      <c r="A48" s="7" t="s">
        <v>26</v>
      </c>
      <c r="B48" s="15">
        <f t="shared" si="10"/>
        <v>4562500</v>
      </c>
      <c r="C48" s="15">
        <f t="shared" si="11"/>
        <v>8700000</v>
      </c>
      <c r="D48" s="15">
        <f t="shared" si="12"/>
        <v>6390000</v>
      </c>
      <c r="E48" s="15">
        <v>6390000</v>
      </c>
      <c r="F48" s="8">
        <f t="shared" si="7"/>
        <v>2802500</v>
      </c>
      <c r="G48" s="8">
        <v>6940000</v>
      </c>
      <c r="H48" s="8">
        <v>6040000</v>
      </c>
      <c r="I48" s="10">
        <f t="shared" si="8"/>
        <v>1760000</v>
      </c>
      <c r="J48" s="10">
        <v>1760000</v>
      </c>
      <c r="K48" s="10">
        <v>350000</v>
      </c>
      <c r="L48" s="13">
        <f t="shared" si="9"/>
        <v>0</v>
      </c>
      <c r="M48" s="13">
        <v>0</v>
      </c>
      <c r="N48" s="13">
        <v>0</v>
      </c>
    </row>
    <row r="49" spans="1:14" x14ac:dyDescent="0.25">
      <c r="A49" s="7" t="s">
        <v>27</v>
      </c>
      <c r="B49" s="15">
        <f t="shared" si="10"/>
        <v>2643400</v>
      </c>
      <c r="C49" s="15">
        <f t="shared" si="11"/>
        <v>2151000</v>
      </c>
      <c r="D49" s="15">
        <f t="shared" si="12"/>
        <v>1500000</v>
      </c>
      <c r="E49" s="15">
        <v>1500000</v>
      </c>
      <c r="F49" s="8">
        <f t="shared" si="7"/>
        <v>2392400</v>
      </c>
      <c r="G49" s="8">
        <v>1900000</v>
      </c>
      <c r="H49" s="8">
        <v>1500000</v>
      </c>
      <c r="I49" s="10">
        <f t="shared" si="8"/>
        <v>0</v>
      </c>
      <c r="J49" s="10">
        <v>0</v>
      </c>
      <c r="K49" s="10">
        <v>0</v>
      </c>
      <c r="L49" s="13">
        <f t="shared" si="9"/>
        <v>251000</v>
      </c>
      <c r="M49" s="13">
        <v>251000</v>
      </c>
      <c r="N49" s="13">
        <v>0</v>
      </c>
    </row>
    <row r="50" spans="1:14" x14ac:dyDescent="0.25">
      <c r="A50" s="7" t="s">
        <v>28</v>
      </c>
      <c r="B50" s="15">
        <f t="shared" si="10"/>
        <v>11490000</v>
      </c>
      <c r="C50" s="15">
        <f t="shared" si="11"/>
        <v>9661000</v>
      </c>
      <c r="D50" s="15">
        <f t="shared" si="12"/>
        <v>11554500</v>
      </c>
      <c r="E50" s="15">
        <v>11484500</v>
      </c>
      <c r="F50" s="8">
        <f t="shared" si="7"/>
        <v>7150600</v>
      </c>
      <c r="G50" s="8">
        <v>5445000</v>
      </c>
      <c r="H50" s="8">
        <v>7148500</v>
      </c>
      <c r="I50" s="10">
        <f t="shared" si="8"/>
        <v>3223400</v>
      </c>
      <c r="J50" s="10">
        <v>3120000</v>
      </c>
      <c r="K50" s="10">
        <v>3010000</v>
      </c>
      <c r="L50" s="13">
        <f t="shared" si="9"/>
        <v>1116000</v>
      </c>
      <c r="M50" s="13">
        <v>1096000</v>
      </c>
      <c r="N50" s="13">
        <v>1396000</v>
      </c>
    </row>
    <row r="51" spans="1:14" x14ac:dyDescent="0.25">
      <c r="A51" s="7" t="s">
        <v>29</v>
      </c>
      <c r="B51" s="15">
        <f t="shared" si="10"/>
        <v>379300</v>
      </c>
      <c r="C51" s="15">
        <f t="shared" si="11"/>
        <v>591000</v>
      </c>
      <c r="D51" s="15">
        <f t="shared" si="12"/>
        <v>500000</v>
      </c>
      <c r="E51" s="15">
        <v>500000</v>
      </c>
      <c r="F51" s="8">
        <f t="shared" si="7"/>
        <v>378200</v>
      </c>
      <c r="G51" s="8">
        <v>591000</v>
      </c>
      <c r="H51" s="8">
        <v>500000</v>
      </c>
      <c r="I51" s="10">
        <f t="shared" si="8"/>
        <v>1100</v>
      </c>
      <c r="J51" s="10">
        <v>0</v>
      </c>
      <c r="K51" s="10">
        <v>0</v>
      </c>
      <c r="L51" s="13">
        <f t="shared" si="9"/>
        <v>0</v>
      </c>
      <c r="M51" s="13">
        <v>0</v>
      </c>
      <c r="N51" s="13">
        <v>0</v>
      </c>
    </row>
    <row r="52" spans="1:14" x14ac:dyDescent="0.25">
      <c r="A52" s="7" t="s">
        <v>31</v>
      </c>
      <c r="B52" s="15">
        <f t="shared" si="10"/>
        <v>6643000</v>
      </c>
      <c r="C52" s="15">
        <f t="shared" si="11"/>
        <v>7635000</v>
      </c>
      <c r="D52" s="15">
        <f t="shared" si="12"/>
        <v>6580000</v>
      </c>
      <c r="E52" s="15">
        <v>6580000</v>
      </c>
      <c r="F52" s="8">
        <f t="shared" si="7"/>
        <v>6000000</v>
      </c>
      <c r="G52" s="8">
        <v>6000000</v>
      </c>
      <c r="H52" s="8">
        <v>6000000</v>
      </c>
      <c r="I52" s="10">
        <f t="shared" si="8"/>
        <v>643000</v>
      </c>
      <c r="J52" s="10">
        <v>1635000</v>
      </c>
      <c r="K52" s="10">
        <v>580000</v>
      </c>
      <c r="L52" s="13">
        <f t="shared" si="9"/>
        <v>0</v>
      </c>
      <c r="M52" s="13">
        <v>0</v>
      </c>
      <c r="N52" s="13">
        <v>0</v>
      </c>
    </row>
    <row r="53" spans="1:14" x14ac:dyDescent="0.25">
      <c r="A53" s="7" t="s">
        <v>32</v>
      </c>
      <c r="B53" s="15">
        <f t="shared" si="10"/>
        <v>1133100</v>
      </c>
      <c r="C53" s="15">
        <f t="shared" si="11"/>
        <v>1066000</v>
      </c>
      <c r="D53" s="15">
        <f t="shared" si="12"/>
        <v>800000</v>
      </c>
      <c r="E53" s="15">
        <v>800000</v>
      </c>
      <c r="F53" s="8">
        <f t="shared" si="7"/>
        <v>817100</v>
      </c>
      <c r="G53" s="8">
        <v>750000</v>
      </c>
      <c r="H53" s="8">
        <v>750000</v>
      </c>
      <c r="I53" s="10">
        <f t="shared" si="8"/>
        <v>316000</v>
      </c>
      <c r="J53" s="10">
        <v>316000</v>
      </c>
      <c r="K53" s="10">
        <v>50000</v>
      </c>
      <c r="L53" s="13">
        <f t="shared" si="9"/>
        <v>0</v>
      </c>
      <c r="M53" s="13">
        <v>0</v>
      </c>
      <c r="N53" s="13">
        <v>0</v>
      </c>
    </row>
    <row r="54" spans="1:14" x14ac:dyDescent="0.25">
      <c r="A54" s="7" t="s">
        <v>33</v>
      </c>
      <c r="B54" s="15">
        <f t="shared" si="10"/>
        <v>510400</v>
      </c>
      <c r="C54" s="15">
        <f t="shared" si="11"/>
        <v>439000</v>
      </c>
      <c r="D54" s="15">
        <f t="shared" si="12"/>
        <v>380000</v>
      </c>
      <c r="E54" s="15">
        <v>380000</v>
      </c>
      <c r="F54" s="8">
        <f t="shared" si="7"/>
        <v>439200</v>
      </c>
      <c r="G54" s="8">
        <v>370000</v>
      </c>
      <c r="H54" s="8">
        <v>350000</v>
      </c>
      <c r="I54" s="10">
        <f t="shared" si="8"/>
        <v>62000</v>
      </c>
      <c r="J54" s="10">
        <v>62000</v>
      </c>
      <c r="K54" s="10">
        <v>22000</v>
      </c>
      <c r="L54" s="13">
        <f t="shared" si="9"/>
        <v>9200</v>
      </c>
      <c r="M54" s="13">
        <v>7000</v>
      </c>
      <c r="N54" s="13">
        <v>8000</v>
      </c>
    </row>
    <row r="55" spans="1:14" x14ac:dyDescent="0.25">
      <c r="A55" s="7" t="s">
        <v>34</v>
      </c>
      <c r="B55" s="15">
        <f t="shared" si="10"/>
        <v>192007400</v>
      </c>
      <c r="C55" s="15">
        <f t="shared" si="11"/>
        <v>150343000</v>
      </c>
      <c r="D55" s="15">
        <f t="shared" si="12"/>
        <v>114770000</v>
      </c>
      <c r="E55" s="15">
        <v>113490000</v>
      </c>
      <c r="F55" s="8">
        <f t="shared" si="7"/>
        <v>120125684</v>
      </c>
      <c r="G55" s="8">
        <v>115106210</v>
      </c>
      <c r="H55" s="8">
        <v>101870000</v>
      </c>
      <c r="I55" s="10">
        <f t="shared" si="8"/>
        <v>64910916</v>
      </c>
      <c r="J55" s="10">
        <v>30212790</v>
      </c>
      <c r="K55" s="10">
        <v>9330000</v>
      </c>
      <c r="L55" s="13">
        <f t="shared" si="9"/>
        <v>6970800</v>
      </c>
      <c r="M55" s="13">
        <v>5024000</v>
      </c>
      <c r="N55" s="13">
        <v>3570000</v>
      </c>
    </row>
    <row r="56" spans="1:14" x14ac:dyDescent="0.25">
      <c r="A56" s="7" t="s">
        <v>35</v>
      </c>
      <c r="B56" s="15">
        <f t="shared" si="10"/>
        <v>1275800</v>
      </c>
      <c r="C56" s="15">
        <f t="shared" si="11"/>
        <v>984000</v>
      </c>
      <c r="D56" s="15">
        <f t="shared" si="12"/>
        <v>3670000</v>
      </c>
      <c r="E56" s="15">
        <v>3670000</v>
      </c>
      <c r="F56" s="8">
        <f t="shared" si="7"/>
        <v>1143800</v>
      </c>
      <c r="G56" s="8">
        <v>552000</v>
      </c>
      <c r="H56" s="8">
        <v>2550000</v>
      </c>
      <c r="I56" s="10">
        <f t="shared" si="8"/>
        <v>132000</v>
      </c>
      <c r="J56" s="10">
        <v>432000</v>
      </c>
      <c r="K56" s="10">
        <v>1120000</v>
      </c>
      <c r="L56" s="13">
        <f t="shared" si="9"/>
        <v>0</v>
      </c>
      <c r="M56" s="13">
        <v>0</v>
      </c>
      <c r="N56" s="13">
        <v>0</v>
      </c>
    </row>
    <row r="57" spans="1:14" x14ac:dyDescent="0.25">
      <c r="A57" s="7" t="s">
        <v>36</v>
      </c>
      <c r="B57" s="15">
        <f t="shared" si="10"/>
        <v>38000</v>
      </c>
      <c r="C57" s="15">
        <f t="shared" si="11"/>
        <v>36000</v>
      </c>
      <c r="D57" s="15">
        <f t="shared" si="12"/>
        <v>64000</v>
      </c>
      <c r="E57" s="15">
        <v>64000</v>
      </c>
      <c r="F57" s="8">
        <f t="shared" si="7"/>
        <v>38000</v>
      </c>
      <c r="G57" s="8">
        <v>36000</v>
      </c>
      <c r="H57" s="8">
        <v>0</v>
      </c>
      <c r="I57" s="10">
        <f t="shared" si="8"/>
        <v>0</v>
      </c>
      <c r="J57" s="10">
        <v>0</v>
      </c>
      <c r="K57" s="10">
        <v>56000</v>
      </c>
      <c r="L57" s="13">
        <f t="shared" si="9"/>
        <v>0</v>
      </c>
      <c r="M57" s="13">
        <v>0</v>
      </c>
      <c r="N57" s="13">
        <v>8000</v>
      </c>
    </row>
    <row r="58" spans="1:14" x14ac:dyDescent="0.25">
      <c r="A58" s="7" t="s">
        <v>37</v>
      </c>
      <c r="B58" s="15">
        <f t="shared" si="10"/>
        <v>13251100</v>
      </c>
      <c r="C58" s="15">
        <f t="shared" si="11"/>
        <v>6999000</v>
      </c>
      <c r="D58" s="15">
        <f t="shared" si="12"/>
        <v>5370200</v>
      </c>
      <c r="E58" s="15">
        <v>5340200</v>
      </c>
      <c r="F58" s="8">
        <f t="shared" si="7"/>
        <v>7815700</v>
      </c>
      <c r="G58" s="8">
        <v>5123000</v>
      </c>
      <c r="H58" s="8">
        <v>3624200</v>
      </c>
      <c r="I58" s="10">
        <f t="shared" si="8"/>
        <v>4820400</v>
      </c>
      <c r="J58" s="10">
        <v>1361000</v>
      </c>
      <c r="K58" s="10">
        <v>1061000</v>
      </c>
      <c r="L58" s="13">
        <f t="shared" si="9"/>
        <v>615000</v>
      </c>
      <c r="M58" s="13">
        <v>515000</v>
      </c>
      <c r="N58" s="13">
        <v>685000</v>
      </c>
    </row>
    <row r="59" spans="1:14" x14ac:dyDescent="0.25">
      <c r="A59" s="7" t="s">
        <v>38</v>
      </c>
      <c r="B59" s="15">
        <f t="shared" si="10"/>
        <v>186500</v>
      </c>
      <c r="C59" s="15">
        <f t="shared" si="11"/>
        <v>40000</v>
      </c>
      <c r="D59" s="15">
        <f t="shared" si="12"/>
        <v>250000</v>
      </c>
      <c r="E59" s="15">
        <v>250000</v>
      </c>
      <c r="F59" s="8">
        <f t="shared" si="7"/>
        <v>12800</v>
      </c>
      <c r="G59" s="8">
        <v>40000</v>
      </c>
      <c r="H59" s="8">
        <v>250000</v>
      </c>
      <c r="I59" s="10">
        <f t="shared" si="8"/>
        <v>173700</v>
      </c>
      <c r="J59" s="10">
        <v>0</v>
      </c>
      <c r="K59" s="10">
        <v>0</v>
      </c>
      <c r="L59" s="13">
        <f t="shared" si="9"/>
        <v>0</v>
      </c>
      <c r="M59" s="13">
        <v>0</v>
      </c>
      <c r="N59" s="13">
        <v>0</v>
      </c>
    </row>
    <row r="60" spans="1:14" x14ac:dyDescent="0.25">
      <c r="A60" s="7" t="s">
        <v>39</v>
      </c>
      <c r="B60" s="15">
        <f t="shared" si="10"/>
        <v>732300</v>
      </c>
      <c r="C60" s="15">
        <f t="shared" si="11"/>
        <v>730000</v>
      </c>
      <c r="D60" s="15">
        <f t="shared" si="12"/>
        <v>600000</v>
      </c>
      <c r="E60" s="15">
        <v>600000</v>
      </c>
      <c r="F60" s="8">
        <f t="shared" si="7"/>
        <v>732300</v>
      </c>
      <c r="G60" s="8">
        <v>730000</v>
      </c>
      <c r="H60" s="8">
        <v>600000</v>
      </c>
      <c r="I60" s="10">
        <f t="shared" si="8"/>
        <v>0</v>
      </c>
      <c r="J60" s="10">
        <v>0</v>
      </c>
      <c r="K60" s="10">
        <v>0</v>
      </c>
      <c r="L60" s="13">
        <f t="shared" si="9"/>
        <v>0</v>
      </c>
      <c r="M60" s="13">
        <v>0</v>
      </c>
      <c r="N60" s="13">
        <v>0</v>
      </c>
    </row>
    <row r="61" spans="1:14" x14ac:dyDescent="0.25">
      <c r="A61" s="7" t="s">
        <v>40</v>
      </c>
      <c r="B61" s="15">
        <f t="shared" si="10"/>
        <v>17682000</v>
      </c>
      <c r="C61" s="15">
        <f t="shared" si="11"/>
        <v>20916000</v>
      </c>
      <c r="D61" s="15">
        <f t="shared" si="12"/>
        <v>15255020</v>
      </c>
      <c r="E61" s="15">
        <v>14931420</v>
      </c>
      <c r="F61" s="8">
        <f t="shared" si="7"/>
        <v>7983400</v>
      </c>
      <c r="G61" s="8">
        <v>7718800</v>
      </c>
      <c r="H61" s="8">
        <v>8208000</v>
      </c>
      <c r="I61" s="10">
        <f t="shared" si="8"/>
        <v>9698600</v>
      </c>
      <c r="J61" s="10">
        <v>13197200</v>
      </c>
      <c r="K61" s="10">
        <v>7047020</v>
      </c>
      <c r="L61" s="13">
        <f t="shared" si="9"/>
        <v>0</v>
      </c>
      <c r="M61" s="13">
        <v>0</v>
      </c>
      <c r="N61" s="13">
        <v>0</v>
      </c>
    </row>
    <row r="62" spans="1:14" x14ac:dyDescent="0.25">
      <c r="A62" s="7" t="s">
        <v>41</v>
      </c>
      <c r="B62" s="15">
        <f t="shared" si="10"/>
        <v>18000000</v>
      </c>
      <c r="C62" s="15">
        <f t="shared" si="11"/>
        <v>18000000</v>
      </c>
      <c r="D62" s="15">
        <f t="shared" si="12"/>
        <v>8050000</v>
      </c>
      <c r="E62" s="15">
        <v>6750000</v>
      </c>
      <c r="F62" s="8">
        <f t="shared" si="7"/>
        <v>8000000</v>
      </c>
      <c r="G62" s="8">
        <v>8000000</v>
      </c>
      <c r="H62" s="8">
        <v>3550000</v>
      </c>
      <c r="I62" s="10">
        <f t="shared" si="8"/>
        <v>10000000</v>
      </c>
      <c r="J62" s="10">
        <v>10000000</v>
      </c>
      <c r="K62" s="10">
        <v>4500000</v>
      </c>
      <c r="L62" s="13">
        <f t="shared" si="9"/>
        <v>0</v>
      </c>
      <c r="M62" s="13">
        <v>0</v>
      </c>
      <c r="N62" s="13">
        <v>0</v>
      </c>
    </row>
    <row r="63" spans="1:14" x14ac:dyDescent="0.25">
      <c r="A63" s="7" t="s">
        <v>42</v>
      </c>
      <c r="B63" s="15">
        <f t="shared" si="10"/>
        <v>275000</v>
      </c>
      <c r="C63" s="15">
        <f t="shared" si="11"/>
        <v>65000</v>
      </c>
      <c r="D63" s="15">
        <f t="shared" si="12"/>
        <v>72000</v>
      </c>
      <c r="E63" s="15">
        <v>72000</v>
      </c>
      <c r="F63" s="8">
        <f t="shared" si="7"/>
        <v>275000</v>
      </c>
      <c r="G63" s="8">
        <v>65000</v>
      </c>
      <c r="H63" s="8">
        <v>72000</v>
      </c>
      <c r="I63" s="10">
        <f t="shared" si="8"/>
        <v>0</v>
      </c>
      <c r="J63" s="10">
        <v>0</v>
      </c>
      <c r="K63" s="10">
        <v>0</v>
      </c>
      <c r="L63" s="13">
        <f t="shared" si="9"/>
        <v>0</v>
      </c>
      <c r="M63" s="13">
        <v>0</v>
      </c>
      <c r="N63" s="13">
        <v>0</v>
      </c>
    </row>
    <row r="64" spans="1:14" x14ac:dyDescent="0.25">
      <c r="A64" s="7" t="s">
        <v>43</v>
      </c>
      <c r="B64" s="15">
        <f t="shared" si="10"/>
        <v>290986100</v>
      </c>
      <c r="C64" s="15">
        <f t="shared" si="11"/>
        <v>247746000</v>
      </c>
      <c r="D64" s="15">
        <f t="shared" si="12"/>
        <v>220664300</v>
      </c>
      <c r="E64" s="15">
        <v>214490704</v>
      </c>
      <c r="F64" s="8">
        <f t="shared" si="7"/>
        <v>177340484</v>
      </c>
      <c r="G64" s="8">
        <v>171322010</v>
      </c>
      <c r="H64" s="8">
        <v>163436280</v>
      </c>
      <c r="I64" s="10">
        <f t="shared" si="8"/>
        <v>103185616</v>
      </c>
      <c r="J64" s="10">
        <v>67642990</v>
      </c>
      <c r="K64" s="10">
        <v>49628020</v>
      </c>
      <c r="L64" s="13">
        <f t="shared" si="9"/>
        <v>10460000</v>
      </c>
      <c r="M64" s="13">
        <v>8781000</v>
      </c>
      <c r="N64" s="13">
        <v>7600000</v>
      </c>
    </row>
    <row r="65" spans="1:14" x14ac:dyDescent="0.25">
      <c r="A65" s="7" t="s">
        <v>44</v>
      </c>
      <c r="B65" s="15">
        <f t="shared" si="10"/>
        <v>500000</v>
      </c>
      <c r="C65" s="15">
        <f t="shared" si="11"/>
        <v>739000</v>
      </c>
      <c r="D65" s="15">
        <f t="shared" si="12"/>
        <v>550000</v>
      </c>
      <c r="E65" s="15">
        <v>500000</v>
      </c>
      <c r="F65" s="8">
        <f t="shared" si="7"/>
        <v>0</v>
      </c>
      <c r="G65" s="8">
        <v>0</v>
      </c>
      <c r="H65" s="8">
        <v>0</v>
      </c>
      <c r="I65" s="10">
        <f t="shared" si="8"/>
        <v>0</v>
      </c>
      <c r="J65" s="10">
        <v>0</v>
      </c>
      <c r="K65" s="10">
        <v>0</v>
      </c>
      <c r="L65" s="13">
        <f t="shared" si="9"/>
        <v>500000</v>
      </c>
      <c r="M65" s="13">
        <v>739000</v>
      </c>
      <c r="N65" s="13">
        <v>550000</v>
      </c>
    </row>
    <row r="66" spans="1:14" x14ac:dyDescent="0.25">
      <c r="A66" s="7" t="s">
        <v>45</v>
      </c>
      <c r="B66" s="15">
        <f t="shared" si="10"/>
        <v>29927147</v>
      </c>
      <c r="C66" s="15">
        <f t="shared" si="11"/>
        <v>23318990</v>
      </c>
      <c r="D66" s="15">
        <f t="shared" si="12"/>
        <v>15050000</v>
      </c>
      <c r="E66" s="15">
        <v>14800000</v>
      </c>
      <c r="F66" s="8">
        <f t="shared" si="7"/>
        <v>0</v>
      </c>
      <c r="G66" s="8">
        <v>0</v>
      </c>
      <c r="H66" s="8">
        <v>0</v>
      </c>
      <c r="I66" s="10">
        <f t="shared" si="8"/>
        <v>20567147</v>
      </c>
      <c r="J66" s="10">
        <v>16076990</v>
      </c>
      <c r="K66" s="10">
        <v>8600000</v>
      </c>
      <c r="L66" s="13">
        <f t="shared" si="9"/>
        <v>9360000</v>
      </c>
      <c r="M66" s="13">
        <v>7242000</v>
      </c>
      <c r="N66" s="13">
        <v>6450000</v>
      </c>
    </row>
    <row r="67" spans="1:14" x14ac:dyDescent="0.25">
      <c r="A67" s="7" t="s">
        <v>46</v>
      </c>
      <c r="B67" s="15">
        <f t="shared" si="10"/>
        <v>600000</v>
      </c>
      <c r="C67" s="15">
        <f t="shared" si="11"/>
        <v>750000</v>
      </c>
      <c r="D67" s="15">
        <f t="shared" si="12"/>
        <v>550000</v>
      </c>
      <c r="E67" s="15">
        <v>500000</v>
      </c>
      <c r="F67" s="8">
        <f t="shared" si="7"/>
        <v>0</v>
      </c>
      <c r="G67" s="8">
        <v>0</v>
      </c>
      <c r="H67" s="8">
        <v>0</v>
      </c>
      <c r="I67" s="10">
        <f t="shared" si="8"/>
        <v>0</v>
      </c>
      <c r="J67" s="10">
        <v>0</v>
      </c>
      <c r="K67" s="10">
        <v>0</v>
      </c>
      <c r="L67" s="13">
        <f t="shared" si="9"/>
        <v>600000</v>
      </c>
      <c r="M67" s="13">
        <v>750000</v>
      </c>
      <c r="N67" s="13">
        <v>550000</v>
      </c>
    </row>
    <row r="68" spans="1:14" x14ac:dyDescent="0.25">
      <c r="A68" s="7" t="s">
        <v>47</v>
      </c>
      <c r="B68" s="15">
        <f t="shared" si="10"/>
        <v>12000000</v>
      </c>
      <c r="C68" s="15">
        <f t="shared" si="11"/>
        <v>12050000</v>
      </c>
      <c r="D68" s="15">
        <f t="shared" si="12"/>
        <v>9661000</v>
      </c>
      <c r="E68" s="15">
        <v>9321000</v>
      </c>
      <c r="F68" s="8">
        <f t="shared" si="7"/>
        <v>0</v>
      </c>
      <c r="G68" s="8">
        <v>0</v>
      </c>
      <c r="H68" s="8">
        <v>0</v>
      </c>
      <c r="I68" s="10">
        <f t="shared" si="8"/>
        <v>12000000</v>
      </c>
      <c r="J68" s="10">
        <v>12000000</v>
      </c>
      <c r="K68" s="10">
        <v>9611000</v>
      </c>
      <c r="L68" s="13">
        <f t="shared" si="9"/>
        <v>0</v>
      </c>
      <c r="M68" s="13">
        <v>50000</v>
      </c>
      <c r="N68" s="13">
        <v>50000</v>
      </c>
    </row>
    <row r="69" spans="1:14" x14ac:dyDescent="0.25">
      <c r="A69" s="7" t="s">
        <v>48</v>
      </c>
      <c r="B69" s="15">
        <f t="shared" si="10"/>
        <v>247958953</v>
      </c>
      <c r="C69" s="15">
        <f t="shared" si="11"/>
        <v>210888010</v>
      </c>
      <c r="D69" s="15">
        <f t="shared" si="12"/>
        <v>194853300</v>
      </c>
      <c r="E69" s="15">
        <v>189369704</v>
      </c>
      <c r="F69" s="8">
        <f t="shared" si="7"/>
        <v>177340484</v>
      </c>
      <c r="G69" s="8">
        <v>171322010</v>
      </c>
      <c r="H69" s="8">
        <v>163436280</v>
      </c>
      <c r="I69" s="10">
        <f t="shared" si="8"/>
        <v>70618469</v>
      </c>
      <c r="J69" s="10">
        <v>39566000</v>
      </c>
      <c r="K69" s="10">
        <v>31417020</v>
      </c>
      <c r="L69" s="13">
        <f t="shared" si="9"/>
        <v>0</v>
      </c>
      <c r="M69" s="13">
        <v>0</v>
      </c>
      <c r="N69" s="13">
        <v>0</v>
      </c>
    </row>
    <row r="74" spans="1:14" x14ac:dyDescent="0.25">
      <c r="F74" s="25"/>
    </row>
    <row r="75" spans="1:14" ht="15" customHeight="1" x14ac:dyDescent="0.25"/>
    <row r="76" spans="1:14" ht="36" customHeight="1" x14ac:dyDescent="0.25"/>
  </sheetData>
  <mergeCells count="14">
    <mergeCell ref="O1:O2"/>
    <mergeCell ref="A1:A2"/>
    <mergeCell ref="B1:E1"/>
    <mergeCell ref="F1:I1"/>
    <mergeCell ref="J1:J2"/>
    <mergeCell ref="K1:N1"/>
    <mergeCell ref="I37:K37"/>
    <mergeCell ref="L37:N37"/>
    <mergeCell ref="A37:A38"/>
    <mergeCell ref="B37:B38"/>
    <mergeCell ref="C37:C38"/>
    <mergeCell ref="D37:D38"/>
    <mergeCell ref="E37:E38"/>
    <mergeCell ref="F37:H37"/>
  </mergeCells>
  <pageMargins left="0.70866141732283472" right="0.70866141732283472" top="0.98425196850393704" bottom="0.78740157480314965" header="0.31496062992125984" footer="0.31496062992125984"/>
  <pageSetup paperSize="9" fitToHeight="2" orientation="landscape" r:id="rId1"/>
  <headerFooter>
    <oddHeader>&amp;C
&amp;"-,Tučné"&amp;14ROZPOČET VŠTE ČB 2021</oddHeader>
    <oddFooter>&amp;R&amp;P</oddFooter>
  </headerFooter>
  <rowBreaks count="1" manualBreakCount="1">
    <brk id="36" max="16383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12</vt:i4>
      </vt:variant>
      <vt:variant>
        <vt:lpstr>Pojmenované oblasti</vt:lpstr>
      </vt:variant>
      <vt:variant>
        <vt:i4>5</vt:i4>
      </vt:variant>
    </vt:vector>
  </HeadingPairs>
  <TitlesOfParts>
    <vt:vector size="17" baseType="lpstr">
      <vt:lpstr>2013</vt:lpstr>
      <vt:lpstr>2014</vt:lpstr>
      <vt:lpstr>2015</vt:lpstr>
      <vt:lpstr>2016</vt:lpstr>
      <vt:lpstr>2017</vt:lpstr>
      <vt:lpstr>2018</vt:lpstr>
      <vt:lpstr>2019</vt:lpstr>
      <vt:lpstr>2020</vt:lpstr>
      <vt:lpstr>2021</vt:lpstr>
      <vt:lpstr>GRAF 1</vt:lpstr>
      <vt:lpstr>GRAF 3</vt:lpstr>
      <vt:lpstr>střednědobý výhled</vt:lpstr>
      <vt:lpstr>'2017'!Oblast_tisku</vt:lpstr>
      <vt:lpstr>'2018'!Oblast_tisku</vt:lpstr>
      <vt:lpstr>'2019'!Oblast_tisku</vt:lpstr>
      <vt:lpstr>'2020'!Oblast_tisku</vt:lpstr>
      <vt:lpstr>'2021'!Oblast_tisku</vt:lpstr>
    </vt:vector>
  </TitlesOfParts>
  <Company>VŠTE ČB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Padrtová Marie</dc:creator>
  <cp:lastModifiedBy>Ing. Hana Fraňková</cp:lastModifiedBy>
  <cp:lastPrinted>2020-10-23T11:22:04Z</cp:lastPrinted>
  <dcterms:created xsi:type="dcterms:W3CDTF">2014-05-28T11:41:23Z</dcterms:created>
  <dcterms:modified xsi:type="dcterms:W3CDTF">2021-03-09T13:32:09Z</dcterms:modified>
</cp:coreProperties>
</file>